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Q:\Projekte\Curriculum-BK\09_Digitales_Lernen\AG_Gute_Praxisbeispiele\AG QUA-LiS\Reflexionstool\"/>
    </mc:Choice>
  </mc:AlternateContent>
  <bookViews>
    <workbookView xWindow="0" yWindow="0" windowWidth="23040" windowHeight="10397" tabRatio="860"/>
  </bookViews>
  <sheets>
    <sheet name="Nutzungshinweise" sheetId="14" r:id="rId1"/>
    <sheet name="LS_1" sheetId="3" r:id="rId2"/>
    <sheet name="LS_2" sheetId="20" r:id="rId3"/>
    <sheet name="LS_3" sheetId="22" r:id="rId4"/>
    <sheet name="LS_4" sheetId="23" r:id="rId5"/>
    <sheet name="LS_5" sheetId="24" r:id="rId6"/>
    <sheet name="LS_6" sheetId="21" r:id="rId7"/>
    <sheet name="LF" sheetId="27" r:id="rId8"/>
  </sheets>
  <definedNames>
    <definedName name="_xlnm.Print_Area" localSheetId="7">LF!$A$42:$R$92</definedName>
    <definedName name="_xlnm.Print_Area" localSheetId="1">LS_1!$A$42:$R$113</definedName>
    <definedName name="_xlnm.Print_Area" localSheetId="2">LS_2!$A$42:$R$113</definedName>
    <definedName name="_xlnm.Print_Area" localSheetId="3">LS_3!$A$42:$R$113</definedName>
    <definedName name="_xlnm.Print_Area" localSheetId="4">LS_4!$A$42:$R$113</definedName>
    <definedName name="_xlnm.Print_Area" localSheetId="5">LS_5!$A$42:$R$113</definedName>
    <definedName name="_xlnm.Print_Area" localSheetId="6">LS_6!$A$42:$R$113</definedName>
    <definedName name="Zu_den_Nutzungshinweisen_←">LS_1!$A$9</definedName>
    <definedName name="Zu_den_Nutzungshinweisen←">LS_1!$A$9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62" i="3" l="1"/>
  <c r="A105" i="3"/>
  <c r="A90" i="3"/>
  <c r="A48" i="3" l="1"/>
  <c r="C91" i="27" l="1"/>
  <c r="C90" i="27"/>
  <c r="C89" i="27"/>
  <c r="C88" i="27"/>
  <c r="C87" i="27"/>
  <c r="C86" i="27"/>
  <c r="J53" i="27"/>
  <c r="A43" i="27" l="1"/>
  <c r="B54" i="27"/>
  <c r="C54" i="27"/>
  <c r="B55" i="27"/>
  <c r="C55" i="27"/>
  <c r="B56" i="27"/>
  <c r="C56" i="27"/>
  <c r="B57" i="27"/>
  <c r="C57" i="27"/>
  <c r="B58" i="27"/>
  <c r="C58" i="27"/>
  <c r="B59" i="27"/>
  <c r="C59" i="27"/>
  <c r="B60" i="27"/>
  <c r="C60" i="27"/>
  <c r="B61" i="27"/>
  <c r="B62" i="27"/>
  <c r="C62" i="27"/>
  <c r="AA53" i="27" l="1"/>
  <c r="R92" i="27"/>
  <c r="B82" i="27"/>
  <c r="B81" i="27"/>
  <c r="C80" i="27"/>
  <c r="B80" i="27"/>
  <c r="C79" i="27"/>
  <c r="B79" i="27"/>
  <c r="C78" i="27"/>
  <c r="B78" i="27"/>
  <c r="C77" i="27"/>
  <c r="B77" i="27"/>
  <c r="C76" i="27"/>
  <c r="B76" i="27"/>
  <c r="C75" i="27"/>
  <c r="B75" i="27"/>
  <c r="C74" i="27"/>
  <c r="B74" i="27"/>
  <c r="B73" i="27"/>
  <c r="B72" i="27"/>
  <c r="C71" i="27"/>
  <c r="B71" i="27"/>
  <c r="C70" i="27"/>
  <c r="B70" i="27"/>
  <c r="C69" i="27"/>
  <c r="B69" i="27"/>
  <c r="C68" i="27"/>
  <c r="B68" i="27"/>
  <c r="C67" i="27"/>
  <c r="B67" i="27"/>
  <c r="C66" i="27"/>
  <c r="B66" i="27"/>
  <c r="C65" i="27"/>
  <c r="B65" i="27"/>
  <c r="C64" i="27"/>
  <c r="B64" i="27"/>
  <c r="C63" i="27"/>
  <c r="B63" i="27"/>
  <c r="C39" i="27"/>
  <c r="U39" i="27" s="1"/>
  <c r="C38" i="27"/>
  <c r="T38" i="27" s="1"/>
  <c r="U37" i="27"/>
  <c r="T37" i="27"/>
  <c r="U36" i="27"/>
  <c r="T36" i="27"/>
  <c r="U35" i="27"/>
  <c r="T35" i="27"/>
  <c r="U34" i="27"/>
  <c r="T34" i="27"/>
  <c r="U33" i="27"/>
  <c r="T33" i="27"/>
  <c r="AB32" i="27"/>
  <c r="AB33" i="27" s="1"/>
  <c r="AB34" i="27" s="1"/>
  <c r="AB35" i="27" s="1"/>
  <c r="AB36" i="27" s="1"/>
  <c r="AB37" i="27" s="1"/>
  <c r="AB38" i="27" s="1"/>
  <c r="AB39" i="27" s="1"/>
  <c r="U32" i="27"/>
  <c r="T32" i="27"/>
  <c r="AB31" i="27"/>
  <c r="AA31" i="27"/>
  <c r="AA32" i="27" s="1"/>
  <c r="AA33" i="27" s="1"/>
  <c r="AA34" i="27" s="1"/>
  <c r="AA35" i="27" s="1"/>
  <c r="AA36" i="27" s="1"/>
  <c r="AA37" i="27" s="1"/>
  <c r="AA38" i="27" s="1"/>
  <c r="AA39" i="27" s="1"/>
  <c r="U31" i="27"/>
  <c r="T31" i="27"/>
  <c r="C30" i="27"/>
  <c r="T30" i="27" s="1"/>
  <c r="C29" i="27"/>
  <c r="U29" i="27" s="1"/>
  <c r="U28" i="27"/>
  <c r="T28" i="27"/>
  <c r="U27" i="27"/>
  <c r="T27" i="27"/>
  <c r="U26" i="27"/>
  <c r="T26" i="27"/>
  <c r="U25" i="27"/>
  <c r="T25" i="27"/>
  <c r="U24" i="27"/>
  <c r="T24" i="27"/>
  <c r="U23" i="27"/>
  <c r="T23" i="27"/>
  <c r="U22" i="27"/>
  <c r="T22" i="27"/>
  <c r="AB21" i="27"/>
  <c r="AB22" i="27" s="1"/>
  <c r="AB23" i="27" s="1"/>
  <c r="AB24" i="27" s="1"/>
  <c r="AB25" i="27" s="1"/>
  <c r="AB26" i="27" s="1"/>
  <c r="AB27" i="27" s="1"/>
  <c r="AB28" i="27" s="1"/>
  <c r="AB29" i="27" s="1"/>
  <c r="AB30" i="27" s="1"/>
  <c r="U21" i="27"/>
  <c r="T21" i="27"/>
  <c r="AB20" i="27"/>
  <c r="AA20" i="27"/>
  <c r="AA21" i="27" s="1"/>
  <c r="AA22" i="27" s="1"/>
  <c r="AA23" i="27" s="1"/>
  <c r="AA24" i="27" s="1"/>
  <c r="AA25" i="27" s="1"/>
  <c r="AA26" i="27" s="1"/>
  <c r="AA27" i="27" s="1"/>
  <c r="AA28" i="27" s="1"/>
  <c r="AA29" i="27" s="1"/>
  <c r="AA30" i="27" s="1"/>
  <c r="U20" i="27"/>
  <c r="T20" i="27"/>
  <c r="C19" i="27"/>
  <c r="U19" i="27" s="1"/>
  <c r="C18" i="27"/>
  <c r="T18" i="27" s="1"/>
  <c r="U17" i="27"/>
  <c r="T17" i="27"/>
  <c r="U16" i="27"/>
  <c r="T16" i="27"/>
  <c r="U15" i="27"/>
  <c r="T15" i="27"/>
  <c r="U14" i="27"/>
  <c r="T14" i="27"/>
  <c r="U13" i="27"/>
  <c r="T13" i="27"/>
  <c r="AA12" i="27"/>
  <c r="AA13" i="27" s="1"/>
  <c r="AA14" i="27" s="1"/>
  <c r="AA15" i="27" s="1"/>
  <c r="AA16" i="27" s="1"/>
  <c r="AA17" i="27" s="1"/>
  <c r="AA18" i="27" s="1"/>
  <c r="AA19" i="27" s="1"/>
  <c r="U12" i="27"/>
  <c r="T12" i="27"/>
  <c r="AB11" i="27"/>
  <c r="AB12" i="27" s="1"/>
  <c r="AB13" i="27" s="1"/>
  <c r="AB14" i="27" s="1"/>
  <c r="AB15" i="27" s="1"/>
  <c r="AB16" i="27" s="1"/>
  <c r="AB17" i="27" s="1"/>
  <c r="AB18" i="27" s="1"/>
  <c r="AB19" i="27" s="1"/>
  <c r="AA11" i="27"/>
  <c r="U11" i="27"/>
  <c r="T11" i="27"/>
  <c r="H3" i="27"/>
  <c r="A46" i="27" s="1"/>
  <c r="H2" i="27"/>
  <c r="H1" i="27"/>
  <c r="C39" i="21"/>
  <c r="C38" i="21"/>
  <c r="C37" i="21"/>
  <c r="C36" i="21"/>
  <c r="C35" i="21"/>
  <c r="C34" i="21"/>
  <c r="C33" i="21"/>
  <c r="C32" i="21"/>
  <c r="C31" i="21"/>
  <c r="C30" i="21"/>
  <c r="C29" i="21"/>
  <c r="C28" i="21"/>
  <c r="C27" i="21"/>
  <c r="C26" i="21"/>
  <c r="C25" i="21"/>
  <c r="C24" i="21"/>
  <c r="C23" i="21"/>
  <c r="C22" i="21"/>
  <c r="C21" i="21"/>
  <c r="C20" i="21"/>
  <c r="C19" i="21"/>
  <c r="C18" i="21"/>
  <c r="C17" i="21"/>
  <c r="C16" i="21"/>
  <c r="C15" i="21"/>
  <c r="C14" i="21"/>
  <c r="C13" i="21"/>
  <c r="C12" i="21"/>
  <c r="C11" i="21"/>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39" i="23"/>
  <c r="C38" i="23"/>
  <c r="C37" i="23"/>
  <c r="C36" i="23"/>
  <c r="C35" i="23"/>
  <c r="C34" i="23"/>
  <c r="C33" i="23"/>
  <c r="C32" i="23"/>
  <c r="C31" i="23"/>
  <c r="C30" i="23"/>
  <c r="C29" i="23"/>
  <c r="C28" i="23"/>
  <c r="C27" i="23"/>
  <c r="C26" i="23"/>
  <c r="C25" i="23"/>
  <c r="C24" i="23"/>
  <c r="C23" i="23"/>
  <c r="C22" i="23"/>
  <c r="C21" i="23"/>
  <c r="C20" i="23"/>
  <c r="C19" i="23"/>
  <c r="C18" i="23"/>
  <c r="C17" i="23"/>
  <c r="C16" i="23"/>
  <c r="C15" i="23"/>
  <c r="C14" i="23"/>
  <c r="C13" i="23"/>
  <c r="C12" i="23"/>
  <c r="C11" i="23"/>
  <c r="C39" i="22"/>
  <c r="C38" i="22"/>
  <c r="C37" i="22"/>
  <c r="C36" i="22"/>
  <c r="C35" i="22"/>
  <c r="C34" i="22"/>
  <c r="C33" i="22"/>
  <c r="C32" i="22"/>
  <c r="C31" i="22"/>
  <c r="C30" i="22"/>
  <c r="C29" i="22"/>
  <c r="C28" i="22"/>
  <c r="C27" i="22"/>
  <c r="C26" i="22"/>
  <c r="C25" i="22"/>
  <c r="C24" i="22"/>
  <c r="C23" i="22"/>
  <c r="C22" i="22"/>
  <c r="C21" i="22"/>
  <c r="C20" i="22"/>
  <c r="C19" i="22"/>
  <c r="C18" i="22"/>
  <c r="C17" i="22"/>
  <c r="C16" i="22"/>
  <c r="C15" i="22"/>
  <c r="C14" i="22"/>
  <c r="C13" i="22"/>
  <c r="C12" i="22"/>
  <c r="C11" i="22"/>
  <c r="C29" i="20"/>
  <c r="C30" i="20"/>
  <c r="C31" i="20"/>
  <c r="C32" i="20"/>
  <c r="C33" i="20"/>
  <c r="C34" i="20"/>
  <c r="C35" i="20"/>
  <c r="C36" i="20"/>
  <c r="C37" i="20"/>
  <c r="C38" i="20"/>
  <c r="C39" i="20"/>
  <c r="C19" i="20"/>
  <c r="C18" i="20"/>
  <c r="C12" i="20"/>
  <c r="C13" i="20"/>
  <c r="C14" i="20"/>
  <c r="C15" i="20"/>
  <c r="C16" i="20"/>
  <c r="C17" i="20"/>
  <c r="C20" i="20"/>
  <c r="C21" i="20"/>
  <c r="C22" i="20"/>
  <c r="C23" i="20"/>
  <c r="C24" i="20"/>
  <c r="C25" i="20"/>
  <c r="C26" i="20"/>
  <c r="C27" i="20"/>
  <c r="C28" i="20"/>
  <c r="C11" i="20"/>
  <c r="A45" i="27" l="1"/>
  <c r="A91" i="27"/>
  <c r="A90" i="27"/>
  <c r="A89" i="27"/>
  <c r="A88" i="27"/>
  <c r="A87" i="27"/>
  <c r="A86" i="27"/>
  <c r="T29" i="27"/>
  <c r="U30" i="27"/>
  <c r="U18" i="27"/>
  <c r="U38" i="27"/>
  <c r="T19" i="27"/>
  <c r="T39" i="27"/>
  <c r="R113" i="24"/>
  <c r="H108" i="24"/>
  <c r="C108" i="24"/>
  <c r="A106" i="24"/>
  <c r="R98" i="24"/>
  <c r="H93" i="24"/>
  <c r="C93" i="24"/>
  <c r="A91" i="24"/>
  <c r="R83" i="24"/>
  <c r="C82" i="24"/>
  <c r="B82" i="24"/>
  <c r="C81" i="24"/>
  <c r="B81" i="24"/>
  <c r="C80" i="24"/>
  <c r="B80" i="24"/>
  <c r="C79" i="24"/>
  <c r="B79" i="24"/>
  <c r="C78" i="24"/>
  <c r="B78" i="24"/>
  <c r="C77" i="24"/>
  <c r="B77" i="24"/>
  <c r="C76" i="24"/>
  <c r="B76" i="24"/>
  <c r="C75" i="24"/>
  <c r="B75" i="24"/>
  <c r="C74" i="24"/>
  <c r="B74" i="24"/>
  <c r="C73" i="24"/>
  <c r="B73" i="24"/>
  <c r="C72" i="24"/>
  <c r="B72" i="24"/>
  <c r="C71" i="24"/>
  <c r="B71" i="24"/>
  <c r="C70" i="24"/>
  <c r="B70" i="24"/>
  <c r="C69" i="24"/>
  <c r="B69" i="24"/>
  <c r="C68" i="24"/>
  <c r="B68" i="24"/>
  <c r="C67" i="24"/>
  <c r="B67" i="24"/>
  <c r="C66" i="24"/>
  <c r="B66" i="24"/>
  <c r="C65" i="24"/>
  <c r="B65" i="24"/>
  <c r="C64" i="24"/>
  <c r="B64" i="24"/>
  <c r="C63" i="24"/>
  <c r="B63" i="24"/>
  <c r="C62" i="24"/>
  <c r="B62" i="24"/>
  <c r="C61" i="24"/>
  <c r="B61" i="24"/>
  <c r="C60" i="24"/>
  <c r="B60" i="24"/>
  <c r="C59" i="24"/>
  <c r="B59" i="24"/>
  <c r="C58" i="24"/>
  <c r="B58" i="24"/>
  <c r="C57" i="24"/>
  <c r="B57" i="24"/>
  <c r="C56" i="24"/>
  <c r="B56" i="24"/>
  <c r="C55" i="24"/>
  <c r="B55" i="24"/>
  <c r="C54" i="24"/>
  <c r="B54" i="24"/>
  <c r="H51" i="24"/>
  <c r="C51" i="24"/>
  <c r="A49" i="24"/>
  <c r="U39" i="24"/>
  <c r="T39" i="24"/>
  <c r="U38" i="24"/>
  <c r="T38" i="24"/>
  <c r="U37" i="24"/>
  <c r="T37" i="24"/>
  <c r="U36" i="24"/>
  <c r="T36" i="24"/>
  <c r="U35" i="24"/>
  <c r="T35" i="24"/>
  <c r="U34" i="24"/>
  <c r="T34" i="24"/>
  <c r="U33" i="24"/>
  <c r="T33" i="24"/>
  <c r="U32" i="24"/>
  <c r="T32" i="24"/>
  <c r="AB31" i="24"/>
  <c r="AB32" i="24" s="1"/>
  <c r="AB33" i="24" s="1"/>
  <c r="AB34" i="24" s="1"/>
  <c r="AB35" i="24" s="1"/>
  <c r="AB36" i="24" s="1"/>
  <c r="AB37" i="24" s="1"/>
  <c r="AB38" i="24" s="1"/>
  <c r="AB39" i="24" s="1"/>
  <c r="AA31" i="24"/>
  <c r="AA32" i="24" s="1"/>
  <c r="AA33" i="24" s="1"/>
  <c r="AA34" i="24" s="1"/>
  <c r="AA35" i="24" s="1"/>
  <c r="AA36" i="24" s="1"/>
  <c r="AA37" i="24" s="1"/>
  <c r="AA38" i="24" s="1"/>
  <c r="AA39" i="24" s="1"/>
  <c r="U31" i="24"/>
  <c r="T31" i="24"/>
  <c r="U30" i="24"/>
  <c r="T30" i="24"/>
  <c r="U29" i="24"/>
  <c r="T29" i="24"/>
  <c r="U28" i="24"/>
  <c r="T28" i="24"/>
  <c r="U27" i="24"/>
  <c r="T27" i="24"/>
  <c r="U26" i="24"/>
  <c r="T26" i="24"/>
  <c r="U25" i="24"/>
  <c r="T25" i="24"/>
  <c r="U24" i="24"/>
  <c r="T24" i="24"/>
  <c r="U23" i="24"/>
  <c r="T23" i="24"/>
  <c r="U22" i="24"/>
  <c r="T22" i="24"/>
  <c r="U21" i="24"/>
  <c r="T21" i="24"/>
  <c r="AB20" i="24"/>
  <c r="AB21" i="24" s="1"/>
  <c r="AB22" i="24" s="1"/>
  <c r="AB23" i="24" s="1"/>
  <c r="AB24" i="24" s="1"/>
  <c r="AB25" i="24" s="1"/>
  <c r="AB26" i="24" s="1"/>
  <c r="AB27" i="24" s="1"/>
  <c r="AB28" i="24" s="1"/>
  <c r="AB29" i="24" s="1"/>
  <c r="AB30" i="24" s="1"/>
  <c r="AA20" i="24"/>
  <c r="AA21" i="24" s="1"/>
  <c r="AA22" i="24" s="1"/>
  <c r="AA23" i="24" s="1"/>
  <c r="AA24" i="24" s="1"/>
  <c r="AA25" i="24" s="1"/>
  <c r="AA26" i="24" s="1"/>
  <c r="AA27" i="24" s="1"/>
  <c r="AA28" i="24" s="1"/>
  <c r="AA29" i="24" s="1"/>
  <c r="AA30" i="24" s="1"/>
  <c r="U20" i="24"/>
  <c r="T20" i="24"/>
  <c r="U19" i="24"/>
  <c r="T19" i="24"/>
  <c r="U18" i="24"/>
  <c r="T18" i="24"/>
  <c r="U17" i="24"/>
  <c r="T17" i="24"/>
  <c r="U16" i="24"/>
  <c r="T16" i="24"/>
  <c r="U15" i="24"/>
  <c r="T15" i="24"/>
  <c r="U14" i="24"/>
  <c r="T14" i="24"/>
  <c r="U13" i="24"/>
  <c r="T13" i="24"/>
  <c r="U12" i="24"/>
  <c r="T12" i="24"/>
  <c r="AB11" i="24"/>
  <c r="AB12" i="24" s="1"/>
  <c r="AB13" i="24" s="1"/>
  <c r="AB14" i="24" s="1"/>
  <c r="AB15" i="24" s="1"/>
  <c r="AB16" i="24" s="1"/>
  <c r="AB17" i="24" s="1"/>
  <c r="AB18" i="24" s="1"/>
  <c r="AB19" i="24" s="1"/>
  <c r="AA11" i="24"/>
  <c r="AA12" i="24" s="1"/>
  <c r="AA13" i="24" s="1"/>
  <c r="AA14" i="24" s="1"/>
  <c r="AA15" i="24" s="1"/>
  <c r="AA16" i="24" s="1"/>
  <c r="AA17" i="24" s="1"/>
  <c r="AA18" i="24" s="1"/>
  <c r="AA19" i="24" s="1"/>
  <c r="U11" i="24"/>
  <c r="T11" i="24"/>
  <c r="H3" i="24"/>
  <c r="A46" i="24" s="1"/>
  <c r="H2" i="24"/>
  <c r="H1" i="24"/>
  <c r="A43" i="24" s="1"/>
  <c r="R113" i="23"/>
  <c r="H108" i="23"/>
  <c r="C108" i="23"/>
  <c r="A106" i="23"/>
  <c r="R98" i="23"/>
  <c r="H93" i="23"/>
  <c r="C93" i="23"/>
  <c r="A91" i="23"/>
  <c r="R83" i="23"/>
  <c r="C82" i="23"/>
  <c r="B82" i="23"/>
  <c r="C81" i="23"/>
  <c r="B81" i="23"/>
  <c r="C80" i="23"/>
  <c r="B80" i="23"/>
  <c r="C79" i="23"/>
  <c r="B79" i="23"/>
  <c r="C78" i="23"/>
  <c r="B78" i="23"/>
  <c r="C77" i="23"/>
  <c r="B77" i="23"/>
  <c r="C76" i="23"/>
  <c r="B76" i="23"/>
  <c r="C75" i="23"/>
  <c r="B75" i="23"/>
  <c r="C74" i="23"/>
  <c r="B74" i="23"/>
  <c r="C73" i="23"/>
  <c r="B73" i="23"/>
  <c r="C72" i="23"/>
  <c r="B72" i="23"/>
  <c r="C71" i="23"/>
  <c r="B71" i="23"/>
  <c r="C70" i="23"/>
  <c r="B70" i="23"/>
  <c r="C69" i="23"/>
  <c r="B69" i="23"/>
  <c r="C68" i="23"/>
  <c r="B68" i="23"/>
  <c r="C67" i="23"/>
  <c r="B67" i="23"/>
  <c r="C66" i="23"/>
  <c r="B66" i="23"/>
  <c r="C65" i="23"/>
  <c r="B65" i="23"/>
  <c r="C64" i="23"/>
  <c r="B64" i="23"/>
  <c r="C63" i="23"/>
  <c r="B63" i="23"/>
  <c r="C62" i="23"/>
  <c r="B62" i="23"/>
  <c r="C61" i="23"/>
  <c r="B61" i="23"/>
  <c r="C60" i="23"/>
  <c r="B60" i="23"/>
  <c r="C59" i="23"/>
  <c r="B59" i="23"/>
  <c r="C58" i="23"/>
  <c r="B58" i="23"/>
  <c r="C57" i="23"/>
  <c r="B57" i="23"/>
  <c r="C56" i="23"/>
  <c r="B56" i="23"/>
  <c r="C55" i="23"/>
  <c r="B55" i="23"/>
  <c r="C54" i="23"/>
  <c r="B54" i="23"/>
  <c r="H51" i="23"/>
  <c r="C51" i="23"/>
  <c r="A49" i="23"/>
  <c r="U39" i="23"/>
  <c r="T39" i="23"/>
  <c r="U38" i="23"/>
  <c r="T38" i="23"/>
  <c r="U37" i="23"/>
  <c r="T37" i="23"/>
  <c r="U36" i="23"/>
  <c r="T36" i="23"/>
  <c r="U35" i="23"/>
  <c r="T35" i="23"/>
  <c r="U34" i="23"/>
  <c r="T34" i="23"/>
  <c r="U33" i="23"/>
  <c r="T33" i="23"/>
  <c r="AB32" i="23"/>
  <c r="AB33" i="23" s="1"/>
  <c r="AB34" i="23" s="1"/>
  <c r="AB35" i="23" s="1"/>
  <c r="AB36" i="23" s="1"/>
  <c r="AB37" i="23" s="1"/>
  <c r="AB38" i="23" s="1"/>
  <c r="AB39" i="23" s="1"/>
  <c r="U32" i="23"/>
  <c r="T32" i="23"/>
  <c r="AB31" i="23"/>
  <c r="AA31" i="23"/>
  <c r="AA32" i="23" s="1"/>
  <c r="AA33" i="23" s="1"/>
  <c r="AA34" i="23" s="1"/>
  <c r="AA35" i="23" s="1"/>
  <c r="AA36" i="23" s="1"/>
  <c r="AA37" i="23" s="1"/>
  <c r="AA38" i="23" s="1"/>
  <c r="AA39" i="23" s="1"/>
  <c r="U31" i="23"/>
  <c r="T31" i="23"/>
  <c r="U30" i="23"/>
  <c r="T30" i="23"/>
  <c r="U29" i="23"/>
  <c r="T29" i="23"/>
  <c r="U28" i="23"/>
  <c r="T28" i="23"/>
  <c r="U27" i="23"/>
  <c r="T27" i="23"/>
  <c r="U26" i="23"/>
  <c r="T26" i="23"/>
  <c r="U25" i="23"/>
  <c r="T25" i="23"/>
  <c r="U24" i="23"/>
  <c r="T24" i="23"/>
  <c r="U23" i="23"/>
  <c r="T23" i="23"/>
  <c r="U22" i="23"/>
  <c r="T22" i="23"/>
  <c r="AA21" i="23"/>
  <c r="AA22" i="23" s="1"/>
  <c r="AA23" i="23" s="1"/>
  <c r="AA24" i="23" s="1"/>
  <c r="AA25" i="23" s="1"/>
  <c r="AA26" i="23" s="1"/>
  <c r="AA27" i="23" s="1"/>
  <c r="AA28" i="23" s="1"/>
  <c r="AA29" i="23" s="1"/>
  <c r="AA30" i="23" s="1"/>
  <c r="U21" i="23"/>
  <c r="T21" i="23"/>
  <c r="AB20" i="23"/>
  <c r="AB21" i="23" s="1"/>
  <c r="AB22" i="23" s="1"/>
  <c r="AB23" i="23" s="1"/>
  <c r="AB24" i="23" s="1"/>
  <c r="AB25" i="23" s="1"/>
  <c r="AB26" i="23" s="1"/>
  <c r="AB27" i="23" s="1"/>
  <c r="AB28" i="23" s="1"/>
  <c r="AB29" i="23" s="1"/>
  <c r="AB30" i="23" s="1"/>
  <c r="AA20" i="23"/>
  <c r="U20" i="23"/>
  <c r="T20" i="23"/>
  <c r="U19" i="23"/>
  <c r="T19" i="23"/>
  <c r="U18" i="23"/>
  <c r="T18" i="23"/>
  <c r="U17" i="23"/>
  <c r="T17" i="23"/>
  <c r="U16" i="23"/>
  <c r="T16" i="23"/>
  <c r="U15" i="23"/>
  <c r="T15" i="23"/>
  <c r="U14" i="23"/>
  <c r="T14" i="23"/>
  <c r="U13" i="23"/>
  <c r="T13" i="23"/>
  <c r="U12" i="23"/>
  <c r="T12" i="23"/>
  <c r="AB11" i="23"/>
  <c r="AB12" i="23" s="1"/>
  <c r="AB13" i="23" s="1"/>
  <c r="AB14" i="23" s="1"/>
  <c r="AB15" i="23" s="1"/>
  <c r="AB16" i="23" s="1"/>
  <c r="AB17" i="23" s="1"/>
  <c r="AB18" i="23" s="1"/>
  <c r="AB19" i="23" s="1"/>
  <c r="AA11" i="23"/>
  <c r="AA12" i="23" s="1"/>
  <c r="AA13" i="23" s="1"/>
  <c r="AA14" i="23" s="1"/>
  <c r="AA15" i="23" s="1"/>
  <c r="AA16" i="23" s="1"/>
  <c r="AA17" i="23" s="1"/>
  <c r="AA18" i="23" s="1"/>
  <c r="AA19" i="23" s="1"/>
  <c r="U11" i="23"/>
  <c r="T11" i="23"/>
  <c r="H3" i="23"/>
  <c r="A46" i="23" s="1"/>
  <c r="H2" i="23"/>
  <c r="H1" i="23"/>
  <c r="A43" i="23" s="1"/>
  <c r="R113" i="22"/>
  <c r="H108" i="22"/>
  <c r="C108" i="22"/>
  <c r="A106" i="22"/>
  <c r="A103" i="22"/>
  <c r="R98" i="22"/>
  <c r="H93" i="22"/>
  <c r="C93" i="22"/>
  <c r="A91" i="22"/>
  <c r="R83" i="22"/>
  <c r="C82" i="22"/>
  <c r="B82" i="22"/>
  <c r="C81" i="22"/>
  <c r="B81" i="22"/>
  <c r="C80" i="22"/>
  <c r="B80" i="22"/>
  <c r="C79" i="22"/>
  <c r="B79" i="22"/>
  <c r="C78" i="22"/>
  <c r="B78" i="22"/>
  <c r="C77" i="22"/>
  <c r="B77" i="22"/>
  <c r="C76" i="22"/>
  <c r="B76" i="22"/>
  <c r="C75" i="22"/>
  <c r="B75" i="22"/>
  <c r="C74" i="22"/>
  <c r="B74" i="22"/>
  <c r="C73" i="22"/>
  <c r="B73" i="22"/>
  <c r="C72" i="22"/>
  <c r="B72" i="22"/>
  <c r="C71" i="22"/>
  <c r="B71" i="22"/>
  <c r="C70" i="22"/>
  <c r="B70" i="22"/>
  <c r="C69" i="22"/>
  <c r="B69" i="22"/>
  <c r="C68" i="22"/>
  <c r="B68" i="22"/>
  <c r="C67" i="22"/>
  <c r="B67" i="22"/>
  <c r="C66" i="22"/>
  <c r="B66" i="22"/>
  <c r="C65" i="22"/>
  <c r="B65" i="22"/>
  <c r="C64" i="22"/>
  <c r="B64" i="22"/>
  <c r="C63" i="22"/>
  <c r="B63" i="22"/>
  <c r="C62" i="22"/>
  <c r="B62" i="22"/>
  <c r="C61" i="22"/>
  <c r="B61" i="22"/>
  <c r="C60" i="22"/>
  <c r="B60" i="22"/>
  <c r="C59" i="22"/>
  <c r="B59" i="22"/>
  <c r="C58" i="22"/>
  <c r="B58" i="22"/>
  <c r="C57" i="22"/>
  <c r="B57" i="22"/>
  <c r="C56" i="22"/>
  <c r="B56" i="22"/>
  <c r="C55" i="22"/>
  <c r="B55" i="22"/>
  <c r="C54" i="22"/>
  <c r="B54" i="22"/>
  <c r="H51" i="22"/>
  <c r="C51" i="22"/>
  <c r="A49" i="22"/>
  <c r="U39" i="22"/>
  <c r="T39" i="22"/>
  <c r="U38" i="22"/>
  <c r="T38" i="22"/>
  <c r="U37" i="22"/>
  <c r="T37" i="22"/>
  <c r="U36" i="22"/>
  <c r="T36" i="22"/>
  <c r="U35" i="22"/>
  <c r="T35" i="22"/>
  <c r="U34" i="22"/>
  <c r="T34" i="22"/>
  <c r="U33" i="22"/>
  <c r="T33" i="22"/>
  <c r="U32" i="22"/>
  <c r="T32" i="22"/>
  <c r="AB31" i="22"/>
  <c r="AB32" i="22" s="1"/>
  <c r="AB33" i="22" s="1"/>
  <c r="AB34" i="22" s="1"/>
  <c r="AB35" i="22" s="1"/>
  <c r="AB36" i="22" s="1"/>
  <c r="AB37" i="22" s="1"/>
  <c r="AB38" i="22" s="1"/>
  <c r="AB39" i="22" s="1"/>
  <c r="AA31" i="22"/>
  <c r="AA32" i="22" s="1"/>
  <c r="AA33" i="22" s="1"/>
  <c r="AA34" i="22" s="1"/>
  <c r="AA35" i="22" s="1"/>
  <c r="AA36" i="22" s="1"/>
  <c r="AA37" i="22" s="1"/>
  <c r="AA38" i="22" s="1"/>
  <c r="AA39" i="22" s="1"/>
  <c r="U31" i="22"/>
  <c r="T31" i="22"/>
  <c r="U30" i="22"/>
  <c r="T30" i="22"/>
  <c r="U29" i="22"/>
  <c r="T29" i="22"/>
  <c r="U28" i="22"/>
  <c r="T28" i="22"/>
  <c r="U27" i="22"/>
  <c r="T27" i="22"/>
  <c r="U26" i="22"/>
  <c r="T26" i="22"/>
  <c r="U25" i="22"/>
  <c r="T25" i="22"/>
  <c r="U24" i="22"/>
  <c r="T24" i="22"/>
  <c r="U23" i="22"/>
  <c r="T23" i="22"/>
  <c r="U22" i="22"/>
  <c r="T22" i="22"/>
  <c r="U21" i="22"/>
  <c r="T21" i="22"/>
  <c r="AB20" i="22"/>
  <c r="AB21" i="22" s="1"/>
  <c r="AB22" i="22" s="1"/>
  <c r="AB23" i="22" s="1"/>
  <c r="AB24" i="22" s="1"/>
  <c r="AB25" i="22" s="1"/>
  <c r="AB26" i="22" s="1"/>
  <c r="AB27" i="22" s="1"/>
  <c r="AB28" i="22" s="1"/>
  <c r="AB29" i="22" s="1"/>
  <c r="AB30" i="22" s="1"/>
  <c r="AA20" i="22"/>
  <c r="AA21" i="22" s="1"/>
  <c r="AA22" i="22" s="1"/>
  <c r="AA23" i="22" s="1"/>
  <c r="AA24" i="22" s="1"/>
  <c r="AA25" i="22" s="1"/>
  <c r="AA26" i="22" s="1"/>
  <c r="AA27" i="22" s="1"/>
  <c r="AA28" i="22" s="1"/>
  <c r="AA29" i="22" s="1"/>
  <c r="AA30" i="22" s="1"/>
  <c r="U20" i="22"/>
  <c r="T20" i="22"/>
  <c r="U19" i="22"/>
  <c r="T19" i="22"/>
  <c r="U18" i="22"/>
  <c r="T18" i="22"/>
  <c r="U17" i="22"/>
  <c r="T17" i="22"/>
  <c r="U16" i="22"/>
  <c r="T16" i="22"/>
  <c r="U15" i="22"/>
  <c r="T15" i="22"/>
  <c r="U14" i="22"/>
  <c r="T14" i="22"/>
  <c r="U13" i="22"/>
  <c r="T13" i="22"/>
  <c r="U12" i="22"/>
  <c r="T12" i="22"/>
  <c r="AB11" i="22"/>
  <c r="AB12" i="22" s="1"/>
  <c r="AB13" i="22" s="1"/>
  <c r="AB14" i="22" s="1"/>
  <c r="AB15" i="22" s="1"/>
  <c r="AB16" i="22" s="1"/>
  <c r="AB17" i="22" s="1"/>
  <c r="AB18" i="22" s="1"/>
  <c r="AB19" i="22" s="1"/>
  <c r="AA11" i="22"/>
  <c r="AA12" i="22" s="1"/>
  <c r="AA13" i="22" s="1"/>
  <c r="AA14" i="22" s="1"/>
  <c r="AA15" i="22" s="1"/>
  <c r="AA16" i="22" s="1"/>
  <c r="AA17" i="22" s="1"/>
  <c r="AA18" i="22" s="1"/>
  <c r="AA19" i="22" s="1"/>
  <c r="U11" i="22"/>
  <c r="T11" i="22"/>
  <c r="H3" i="22"/>
  <c r="A46" i="22" s="1"/>
  <c r="H2" i="22"/>
  <c r="H1" i="22"/>
  <c r="A43" i="22" s="1"/>
  <c r="R113" i="21"/>
  <c r="H108" i="21"/>
  <c r="C108" i="21"/>
  <c r="A106" i="21"/>
  <c r="R98" i="21"/>
  <c r="H93" i="21"/>
  <c r="C93" i="21"/>
  <c r="A91" i="21"/>
  <c r="R83" i="21"/>
  <c r="C82" i="21"/>
  <c r="B82" i="21"/>
  <c r="C81" i="21"/>
  <c r="B81" i="21"/>
  <c r="C80" i="21"/>
  <c r="B80" i="21"/>
  <c r="C79" i="21"/>
  <c r="B79" i="21"/>
  <c r="C78" i="21"/>
  <c r="B78" i="21"/>
  <c r="C77" i="21"/>
  <c r="B77" i="21"/>
  <c r="C76" i="21"/>
  <c r="B76" i="21"/>
  <c r="C75" i="21"/>
  <c r="B75" i="21"/>
  <c r="C74" i="21"/>
  <c r="B74" i="21"/>
  <c r="C73" i="21"/>
  <c r="B73" i="21"/>
  <c r="C72" i="21"/>
  <c r="B72" i="21"/>
  <c r="C71" i="21"/>
  <c r="B71" i="21"/>
  <c r="C70" i="21"/>
  <c r="B70" i="21"/>
  <c r="C69" i="21"/>
  <c r="B69" i="21"/>
  <c r="C68" i="21"/>
  <c r="B68" i="21"/>
  <c r="C67" i="21"/>
  <c r="B67" i="21"/>
  <c r="C66" i="21"/>
  <c r="B66" i="21"/>
  <c r="C65" i="21"/>
  <c r="B65" i="21"/>
  <c r="C64" i="21"/>
  <c r="B64" i="21"/>
  <c r="C63" i="21"/>
  <c r="B63" i="21"/>
  <c r="C62" i="21"/>
  <c r="B62" i="21"/>
  <c r="C61" i="21"/>
  <c r="B61" i="21"/>
  <c r="C60" i="21"/>
  <c r="B60" i="21"/>
  <c r="C59" i="21"/>
  <c r="B59" i="21"/>
  <c r="C58" i="21"/>
  <c r="B58" i="21"/>
  <c r="C57" i="21"/>
  <c r="B57" i="21"/>
  <c r="C56" i="21"/>
  <c r="B56" i="21"/>
  <c r="C55" i="21"/>
  <c r="B55" i="21"/>
  <c r="C54" i="21"/>
  <c r="B54" i="21"/>
  <c r="H51" i="21"/>
  <c r="C51" i="21"/>
  <c r="A49" i="21"/>
  <c r="U39" i="21"/>
  <c r="T39" i="21"/>
  <c r="U38" i="21"/>
  <c r="T38" i="21"/>
  <c r="U37" i="21"/>
  <c r="T37" i="21"/>
  <c r="U36" i="21"/>
  <c r="T36" i="21"/>
  <c r="U35" i="21"/>
  <c r="T35" i="21"/>
  <c r="U34" i="21"/>
  <c r="T34" i="21"/>
  <c r="U33" i="21"/>
  <c r="T33" i="21"/>
  <c r="U32" i="21"/>
  <c r="T32" i="21"/>
  <c r="AB31" i="21"/>
  <c r="AB32" i="21" s="1"/>
  <c r="AB33" i="21" s="1"/>
  <c r="AB34" i="21" s="1"/>
  <c r="AB35" i="21" s="1"/>
  <c r="AB36" i="21" s="1"/>
  <c r="AB37" i="21" s="1"/>
  <c r="AB38" i="21" s="1"/>
  <c r="AB39" i="21" s="1"/>
  <c r="AA31" i="21"/>
  <c r="AA32" i="21" s="1"/>
  <c r="AA33" i="21" s="1"/>
  <c r="AA34" i="21" s="1"/>
  <c r="AA35" i="21" s="1"/>
  <c r="AA36" i="21" s="1"/>
  <c r="AA37" i="21" s="1"/>
  <c r="AA38" i="21" s="1"/>
  <c r="AA39" i="21" s="1"/>
  <c r="U31" i="21"/>
  <c r="T31" i="21"/>
  <c r="U30" i="21"/>
  <c r="T30" i="21"/>
  <c r="U29" i="21"/>
  <c r="T29" i="21"/>
  <c r="U28" i="21"/>
  <c r="T28" i="21"/>
  <c r="U27" i="21"/>
  <c r="T27" i="21"/>
  <c r="U26" i="21"/>
  <c r="T26" i="21"/>
  <c r="U25" i="21"/>
  <c r="T25" i="21"/>
  <c r="U24" i="21"/>
  <c r="T24" i="21"/>
  <c r="U23" i="21"/>
  <c r="T23" i="21"/>
  <c r="U22" i="21"/>
  <c r="T22" i="21"/>
  <c r="AB21" i="21"/>
  <c r="AB22" i="21" s="1"/>
  <c r="AB23" i="21" s="1"/>
  <c r="AB24" i="21" s="1"/>
  <c r="AB25" i="21" s="1"/>
  <c r="AB26" i="21" s="1"/>
  <c r="AB27" i="21" s="1"/>
  <c r="AB28" i="21" s="1"/>
  <c r="AB29" i="21" s="1"/>
  <c r="AB30" i="21" s="1"/>
  <c r="U21" i="21"/>
  <c r="T21" i="21"/>
  <c r="AB20" i="21"/>
  <c r="AA20" i="21"/>
  <c r="AA21" i="21" s="1"/>
  <c r="AA22" i="21" s="1"/>
  <c r="AA23" i="21" s="1"/>
  <c r="AA24" i="21" s="1"/>
  <c r="AA25" i="21" s="1"/>
  <c r="AA26" i="21" s="1"/>
  <c r="AA27" i="21" s="1"/>
  <c r="AA28" i="21" s="1"/>
  <c r="AA29" i="21" s="1"/>
  <c r="AA30" i="21" s="1"/>
  <c r="U20" i="21"/>
  <c r="T20" i="21"/>
  <c r="U19" i="21"/>
  <c r="T19" i="21"/>
  <c r="U18" i="21"/>
  <c r="T18" i="21"/>
  <c r="U17" i="21"/>
  <c r="T17" i="21"/>
  <c r="U16" i="21"/>
  <c r="T16" i="21"/>
  <c r="U15" i="21"/>
  <c r="T15" i="21"/>
  <c r="U14" i="21"/>
  <c r="T14" i="21"/>
  <c r="U13" i="21"/>
  <c r="T13" i="21"/>
  <c r="U12" i="21"/>
  <c r="T12" i="21"/>
  <c r="AB11" i="21"/>
  <c r="AB12" i="21" s="1"/>
  <c r="AB13" i="21" s="1"/>
  <c r="AB14" i="21" s="1"/>
  <c r="AB15" i="21" s="1"/>
  <c r="AB16" i="21" s="1"/>
  <c r="AB17" i="21" s="1"/>
  <c r="AB18" i="21" s="1"/>
  <c r="AB19" i="21" s="1"/>
  <c r="AA11" i="21"/>
  <c r="AA12" i="21" s="1"/>
  <c r="AA13" i="21" s="1"/>
  <c r="AA14" i="21" s="1"/>
  <c r="AA15" i="21" s="1"/>
  <c r="AA16" i="21" s="1"/>
  <c r="AA17" i="21" s="1"/>
  <c r="AA18" i="21" s="1"/>
  <c r="AA19" i="21" s="1"/>
  <c r="U11" i="21"/>
  <c r="T11" i="21"/>
  <c r="H3" i="21"/>
  <c r="A46" i="21" s="1"/>
  <c r="H2" i="21"/>
  <c r="H1" i="21"/>
  <c r="A100" i="21" s="1"/>
  <c r="H3" i="20"/>
  <c r="A46" i="20" s="1"/>
  <c r="H2" i="20"/>
  <c r="H1" i="20"/>
  <c r="A85" i="20" s="1"/>
  <c r="R113" i="20"/>
  <c r="H108" i="20"/>
  <c r="C108" i="20"/>
  <c r="A106" i="20"/>
  <c r="R98" i="20"/>
  <c r="H93" i="20"/>
  <c r="C93" i="20"/>
  <c r="A91" i="20"/>
  <c r="R83" i="20"/>
  <c r="B82" i="20"/>
  <c r="B81" i="20"/>
  <c r="C80" i="20"/>
  <c r="B80" i="20"/>
  <c r="C79" i="20"/>
  <c r="B79" i="20"/>
  <c r="C78" i="20"/>
  <c r="B78" i="20"/>
  <c r="C77" i="20"/>
  <c r="B77" i="20"/>
  <c r="C76" i="20"/>
  <c r="B76" i="20"/>
  <c r="C75" i="20"/>
  <c r="B75" i="20"/>
  <c r="C74" i="20"/>
  <c r="B74" i="20"/>
  <c r="B73" i="20"/>
  <c r="B72" i="20"/>
  <c r="C71" i="20"/>
  <c r="B71" i="20"/>
  <c r="C70" i="20"/>
  <c r="B70" i="20"/>
  <c r="C69" i="20"/>
  <c r="B69" i="20"/>
  <c r="C68" i="20"/>
  <c r="B68" i="20"/>
  <c r="C67" i="20"/>
  <c r="B67" i="20"/>
  <c r="C66" i="20"/>
  <c r="B66" i="20"/>
  <c r="C65" i="20"/>
  <c r="B65" i="20"/>
  <c r="C64" i="20"/>
  <c r="B64" i="20"/>
  <c r="C63" i="20"/>
  <c r="B63" i="20"/>
  <c r="C62" i="20"/>
  <c r="B62" i="20"/>
  <c r="B61" i="20"/>
  <c r="C60" i="20"/>
  <c r="B60" i="20"/>
  <c r="C59" i="20"/>
  <c r="B59" i="20"/>
  <c r="C58" i="20"/>
  <c r="B58" i="20"/>
  <c r="C57" i="20"/>
  <c r="B57" i="20"/>
  <c r="C56" i="20"/>
  <c r="B56" i="20"/>
  <c r="C55" i="20"/>
  <c r="B55" i="20"/>
  <c r="C54" i="20"/>
  <c r="B54" i="20"/>
  <c r="H51" i="20"/>
  <c r="C51" i="20"/>
  <c r="A49" i="20"/>
  <c r="U37" i="20"/>
  <c r="T37" i="20"/>
  <c r="U36" i="20"/>
  <c r="T36" i="20"/>
  <c r="U35" i="20"/>
  <c r="T35" i="20"/>
  <c r="U34" i="20"/>
  <c r="T34" i="20"/>
  <c r="U33" i="20"/>
  <c r="T33" i="20"/>
  <c r="AA32" i="20"/>
  <c r="AA33" i="20" s="1"/>
  <c r="AA34" i="20" s="1"/>
  <c r="AA35" i="20" s="1"/>
  <c r="AA36" i="20" s="1"/>
  <c r="AA37" i="20" s="1"/>
  <c r="AA38" i="20" s="1"/>
  <c r="AA39" i="20" s="1"/>
  <c r="U32" i="20"/>
  <c r="T32" i="20"/>
  <c r="AB31" i="20"/>
  <c r="AB32" i="20" s="1"/>
  <c r="AB33" i="20" s="1"/>
  <c r="AB34" i="20" s="1"/>
  <c r="AB35" i="20" s="1"/>
  <c r="AB36" i="20" s="1"/>
  <c r="AB37" i="20" s="1"/>
  <c r="AB38" i="20" s="1"/>
  <c r="AB39" i="20" s="1"/>
  <c r="AA31" i="20"/>
  <c r="U31" i="20"/>
  <c r="T31" i="20"/>
  <c r="U28" i="20"/>
  <c r="T28" i="20"/>
  <c r="U27" i="20"/>
  <c r="T27" i="20"/>
  <c r="U26" i="20"/>
  <c r="T26" i="20"/>
  <c r="U25" i="20"/>
  <c r="T25" i="20"/>
  <c r="U24" i="20"/>
  <c r="T24" i="20"/>
  <c r="U23" i="20"/>
  <c r="T23" i="20"/>
  <c r="U22" i="20"/>
  <c r="T22" i="20"/>
  <c r="AA21" i="20"/>
  <c r="AA22" i="20" s="1"/>
  <c r="AA23" i="20" s="1"/>
  <c r="AA24" i="20" s="1"/>
  <c r="AA25" i="20" s="1"/>
  <c r="AA26" i="20" s="1"/>
  <c r="AA27" i="20" s="1"/>
  <c r="AA28" i="20" s="1"/>
  <c r="AA29" i="20" s="1"/>
  <c r="AA30" i="20" s="1"/>
  <c r="U21" i="20"/>
  <c r="T21" i="20"/>
  <c r="AB20" i="20"/>
  <c r="AB21" i="20" s="1"/>
  <c r="AB22" i="20" s="1"/>
  <c r="AB23" i="20" s="1"/>
  <c r="AB24" i="20" s="1"/>
  <c r="AB25" i="20" s="1"/>
  <c r="AB26" i="20" s="1"/>
  <c r="AB27" i="20" s="1"/>
  <c r="AB28" i="20" s="1"/>
  <c r="AB29" i="20" s="1"/>
  <c r="AB30" i="20" s="1"/>
  <c r="AA20" i="20"/>
  <c r="U20" i="20"/>
  <c r="T20" i="20"/>
  <c r="U19" i="20"/>
  <c r="T19" i="20"/>
  <c r="U17" i="20"/>
  <c r="T17" i="20"/>
  <c r="U16" i="20"/>
  <c r="T16" i="20"/>
  <c r="U15" i="20"/>
  <c r="T15" i="20"/>
  <c r="U14" i="20"/>
  <c r="T14" i="20"/>
  <c r="U13" i="20"/>
  <c r="T13" i="20"/>
  <c r="U12" i="20"/>
  <c r="T12" i="20"/>
  <c r="AB11" i="20"/>
  <c r="AB12" i="20" s="1"/>
  <c r="AB13" i="20" s="1"/>
  <c r="AB14" i="20" s="1"/>
  <c r="AB15" i="20" s="1"/>
  <c r="AB16" i="20" s="1"/>
  <c r="AB17" i="20" s="1"/>
  <c r="AB18" i="20" s="1"/>
  <c r="AB19" i="20" s="1"/>
  <c r="AA11" i="20"/>
  <c r="AA12" i="20" s="1"/>
  <c r="AA13" i="20" s="1"/>
  <c r="AA14" i="20" s="1"/>
  <c r="AA15" i="20" s="1"/>
  <c r="AA16" i="20" s="1"/>
  <c r="AA17" i="20" s="1"/>
  <c r="AA18" i="20" s="1"/>
  <c r="AA19" i="20" s="1"/>
  <c r="U11" i="20"/>
  <c r="T11" i="20"/>
  <c r="A102" i="23" l="1"/>
  <c r="A105" i="23"/>
  <c r="A90" i="23"/>
  <c r="A48" i="23"/>
  <c r="A102" i="24"/>
  <c r="A90" i="24"/>
  <c r="A105" i="24"/>
  <c r="A48" i="24"/>
  <c r="A90" i="20"/>
  <c r="A105" i="20"/>
  <c r="A48" i="20"/>
  <c r="A102" i="21"/>
  <c r="A105" i="21"/>
  <c r="A90" i="21"/>
  <c r="A48" i="21"/>
  <c r="A102" i="22"/>
  <c r="A105" i="22"/>
  <c r="A90" i="22"/>
  <c r="A48" i="22"/>
  <c r="V32" i="27"/>
  <c r="V38" i="27"/>
  <c r="V33" i="27"/>
  <c r="V15" i="27"/>
  <c r="V39" i="27"/>
  <c r="V16" i="27"/>
  <c r="V34" i="27"/>
  <c r="V27" i="27"/>
  <c r="V31" i="27"/>
  <c r="V23" i="27"/>
  <c r="V28" i="27"/>
  <c r="V13" i="27"/>
  <c r="V25" i="27"/>
  <c r="V17" i="27"/>
  <c r="V14" i="27"/>
  <c r="V20" i="27"/>
  <c r="V19" i="27"/>
  <c r="V29" i="27"/>
  <c r="V11" i="27"/>
  <c r="V35" i="27"/>
  <c r="V12" i="27"/>
  <c r="V36" i="27"/>
  <c r="V26" i="27"/>
  <c r="V21" i="27"/>
  <c r="V30" i="27"/>
  <c r="V22" i="27"/>
  <c r="V37" i="27"/>
  <c r="V18" i="27"/>
  <c r="V24" i="27"/>
  <c r="A45" i="23"/>
  <c r="R43" i="21"/>
  <c r="R42" i="21"/>
  <c r="R44" i="21"/>
  <c r="R42" i="24"/>
  <c r="R43" i="24"/>
  <c r="R44" i="24"/>
  <c r="R43" i="23"/>
  <c r="V13" i="23"/>
  <c r="R56" i="23" s="1"/>
  <c r="W56" i="27" s="1"/>
  <c r="R44" i="23"/>
  <c r="R42" i="23"/>
  <c r="R42" i="22"/>
  <c r="V13" i="22"/>
  <c r="R56" i="22" s="1"/>
  <c r="V56" i="27" s="1"/>
  <c r="V37" i="22"/>
  <c r="R80" i="22" s="1"/>
  <c r="V80" i="27" s="1"/>
  <c r="R43" i="22"/>
  <c r="R44" i="22"/>
  <c r="A88" i="23"/>
  <c r="A103" i="24"/>
  <c r="A103" i="21"/>
  <c r="A88" i="22"/>
  <c r="A88" i="24"/>
  <c r="A88" i="21"/>
  <c r="A103" i="23"/>
  <c r="A45" i="22"/>
  <c r="A102" i="20"/>
  <c r="A45" i="21"/>
  <c r="A45" i="20"/>
  <c r="A87" i="20"/>
  <c r="A45" i="24"/>
  <c r="A43" i="21"/>
  <c r="A43" i="20"/>
  <c r="A100" i="20"/>
  <c r="B95" i="22"/>
  <c r="V32" i="22"/>
  <c r="R75" i="22" s="1"/>
  <c r="V75" i="27" s="1"/>
  <c r="V32" i="23"/>
  <c r="R75" i="23" s="1"/>
  <c r="W75" i="27" s="1"/>
  <c r="V37" i="23"/>
  <c r="R80" i="23" s="1"/>
  <c r="W80" i="27" s="1"/>
  <c r="V32" i="24"/>
  <c r="R75" i="24" s="1"/>
  <c r="X75" i="27" s="1"/>
  <c r="B112" i="24"/>
  <c r="V13" i="24"/>
  <c r="R56" i="24" s="1"/>
  <c r="X56" i="27" s="1"/>
  <c r="V29" i="24"/>
  <c r="R72" i="24" s="1"/>
  <c r="X72" i="27" s="1"/>
  <c r="V35" i="24"/>
  <c r="R78" i="24" s="1"/>
  <c r="X78" i="27" s="1"/>
  <c r="V33" i="21"/>
  <c r="R76" i="21" s="1"/>
  <c r="Y76" i="27" s="1"/>
  <c r="V35" i="21"/>
  <c r="R78" i="21" s="1"/>
  <c r="Y78" i="27" s="1"/>
  <c r="V11" i="21"/>
  <c r="R54" i="21" s="1"/>
  <c r="Y54" i="27" s="1"/>
  <c r="V18" i="24"/>
  <c r="R61" i="24" s="1"/>
  <c r="X61" i="27" s="1"/>
  <c r="V26" i="24"/>
  <c r="R69" i="24" s="1"/>
  <c r="X69" i="27" s="1"/>
  <c r="V34" i="24"/>
  <c r="R77" i="24" s="1"/>
  <c r="X77" i="27" s="1"/>
  <c r="B95" i="24"/>
  <c r="V15" i="24"/>
  <c r="R58" i="24" s="1"/>
  <c r="X58" i="27" s="1"/>
  <c r="V23" i="24"/>
  <c r="R66" i="24" s="1"/>
  <c r="X66" i="27" s="1"/>
  <c r="V31" i="24"/>
  <c r="R74" i="24" s="1"/>
  <c r="X74" i="27" s="1"/>
  <c r="V39" i="24"/>
  <c r="R82" i="24" s="1"/>
  <c r="X82" i="27" s="1"/>
  <c r="A85" i="24"/>
  <c r="B96" i="24"/>
  <c r="V12" i="24"/>
  <c r="R55" i="24" s="1"/>
  <c r="X55" i="27" s="1"/>
  <c r="V20" i="24"/>
  <c r="R63" i="24" s="1"/>
  <c r="X63" i="27" s="1"/>
  <c r="V28" i="24"/>
  <c r="R71" i="24" s="1"/>
  <c r="X71" i="27" s="1"/>
  <c r="V36" i="24"/>
  <c r="R79" i="24" s="1"/>
  <c r="X79" i="27" s="1"/>
  <c r="A87" i="24"/>
  <c r="B97" i="24"/>
  <c r="V17" i="24"/>
  <c r="R60" i="24" s="1"/>
  <c r="X60" i="27" s="1"/>
  <c r="V25" i="24"/>
  <c r="R68" i="24" s="1"/>
  <c r="X68" i="27" s="1"/>
  <c r="V33" i="24"/>
  <c r="R76" i="24" s="1"/>
  <c r="X76" i="27" s="1"/>
  <c r="B110" i="24"/>
  <c r="V21" i="24"/>
  <c r="R64" i="24" s="1"/>
  <c r="X64" i="27" s="1"/>
  <c r="V37" i="24"/>
  <c r="R80" i="24" s="1"/>
  <c r="X80" i="27" s="1"/>
  <c r="V14" i="24"/>
  <c r="R57" i="24" s="1"/>
  <c r="X57" i="27" s="1"/>
  <c r="V22" i="24"/>
  <c r="R65" i="24" s="1"/>
  <c r="X65" i="27" s="1"/>
  <c r="V30" i="24"/>
  <c r="R73" i="24" s="1"/>
  <c r="X73" i="27" s="1"/>
  <c r="V38" i="24"/>
  <c r="R81" i="24" s="1"/>
  <c r="X81" i="27" s="1"/>
  <c r="A100" i="24"/>
  <c r="B111" i="24"/>
  <c r="V11" i="24"/>
  <c r="R54" i="24" s="1"/>
  <c r="X54" i="27" s="1"/>
  <c r="V19" i="24"/>
  <c r="R62" i="24" s="1"/>
  <c r="X62" i="27" s="1"/>
  <c r="V27" i="24"/>
  <c r="R70" i="24" s="1"/>
  <c r="X70" i="27" s="1"/>
  <c r="V16" i="24"/>
  <c r="R59" i="24" s="1"/>
  <c r="X59" i="27" s="1"/>
  <c r="V24" i="24"/>
  <c r="R67" i="24" s="1"/>
  <c r="X67" i="27" s="1"/>
  <c r="B112" i="23"/>
  <c r="V18" i="23"/>
  <c r="R61" i="23" s="1"/>
  <c r="W61" i="27" s="1"/>
  <c r="V26" i="23"/>
  <c r="R69" i="23" s="1"/>
  <c r="W69" i="27" s="1"/>
  <c r="V34" i="23"/>
  <c r="R77" i="23" s="1"/>
  <c r="W77" i="27" s="1"/>
  <c r="B95" i="23"/>
  <c r="V15" i="23"/>
  <c r="R58" i="23" s="1"/>
  <c r="W58" i="27" s="1"/>
  <c r="V23" i="23"/>
  <c r="R66" i="23" s="1"/>
  <c r="W66" i="27" s="1"/>
  <c r="V31" i="23"/>
  <c r="R74" i="23" s="1"/>
  <c r="W74" i="27" s="1"/>
  <c r="V39" i="23"/>
  <c r="R82" i="23" s="1"/>
  <c r="W82" i="27" s="1"/>
  <c r="A85" i="23"/>
  <c r="B96" i="23"/>
  <c r="V21" i="23"/>
  <c r="R64" i="23" s="1"/>
  <c r="W64" i="27" s="1"/>
  <c r="V12" i="23"/>
  <c r="R55" i="23" s="1"/>
  <c r="W55" i="27" s="1"/>
  <c r="V20" i="23"/>
  <c r="R63" i="23" s="1"/>
  <c r="W63" i="27" s="1"/>
  <c r="V28" i="23"/>
  <c r="R71" i="23" s="1"/>
  <c r="W71" i="27" s="1"/>
  <c r="V36" i="23"/>
  <c r="R79" i="23" s="1"/>
  <c r="W79" i="27" s="1"/>
  <c r="A87" i="23"/>
  <c r="B97" i="23"/>
  <c r="B110" i="23"/>
  <c r="V29" i="23"/>
  <c r="R72" i="23" s="1"/>
  <c r="W72" i="27" s="1"/>
  <c r="V14" i="23"/>
  <c r="R57" i="23" s="1"/>
  <c r="W57" i="27" s="1"/>
  <c r="V22" i="23"/>
  <c r="R65" i="23" s="1"/>
  <c r="W65" i="27" s="1"/>
  <c r="V30" i="23"/>
  <c r="R73" i="23" s="1"/>
  <c r="W73" i="27" s="1"/>
  <c r="V38" i="23"/>
  <c r="R81" i="23" s="1"/>
  <c r="W81" i="27" s="1"/>
  <c r="A100" i="23"/>
  <c r="B111" i="23"/>
  <c r="V17" i="23"/>
  <c r="R60" i="23" s="1"/>
  <c r="W60" i="27" s="1"/>
  <c r="V25" i="23"/>
  <c r="R68" i="23" s="1"/>
  <c r="W68" i="27" s="1"/>
  <c r="V33" i="23"/>
  <c r="R76" i="23" s="1"/>
  <c r="W76" i="27" s="1"/>
  <c r="V11" i="23"/>
  <c r="R54" i="23" s="1"/>
  <c r="W54" i="27" s="1"/>
  <c r="V19" i="23"/>
  <c r="R62" i="23" s="1"/>
  <c r="W62" i="27" s="1"/>
  <c r="V27" i="23"/>
  <c r="R70" i="23" s="1"/>
  <c r="W70" i="27" s="1"/>
  <c r="V35" i="23"/>
  <c r="R78" i="23" s="1"/>
  <c r="W78" i="27" s="1"/>
  <c r="V16" i="23"/>
  <c r="R59" i="23" s="1"/>
  <c r="W59" i="27" s="1"/>
  <c r="V24" i="23"/>
  <c r="R67" i="23" s="1"/>
  <c r="W67" i="27" s="1"/>
  <c r="B112" i="22"/>
  <c r="V21" i="22"/>
  <c r="R64" i="22" s="1"/>
  <c r="V64" i="27" s="1"/>
  <c r="V29" i="22"/>
  <c r="R72" i="22" s="1"/>
  <c r="V72" i="27" s="1"/>
  <c r="V15" i="22"/>
  <c r="R58" i="22" s="1"/>
  <c r="V58" i="27" s="1"/>
  <c r="V23" i="22"/>
  <c r="R66" i="22" s="1"/>
  <c r="V66" i="27" s="1"/>
  <c r="V31" i="22"/>
  <c r="R74" i="22" s="1"/>
  <c r="V74" i="27" s="1"/>
  <c r="V39" i="22"/>
  <c r="R82" i="22" s="1"/>
  <c r="V82" i="27" s="1"/>
  <c r="A85" i="22"/>
  <c r="B96" i="22"/>
  <c r="V34" i="22"/>
  <c r="R77" i="22" s="1"/>
  <c r="V77" i="27" s="1"/>
  <c r="V12" i="22"/>
  <c r="R55" i="22" s="1"/>
  <c r="V55" i="27" s="1"/>
  <c r="V20" i="22"/>
  <c r="R63" i="22" s="1"/>
  <c r="V63" i="27" s="1"/>
  <c r="V28" i="22"/>
  <c r="R71" i="22" s="1"/>
  <c r="V71" i="27" s="1"/>
  <c r="V36" i="22"/>
  <c r="R79" i="22" s="1"/>
  <c r="V79" i="27" s="1"/>
  <c r="A87" i="22"/>
  <c r="B97" i="22"/>
  <c r="B110" i="22"/>
  <c r="V18" i="22"/>
  <c r="R61" i="22" s="1"/>
  <c r="V61" i="27" s="1"/>
  <c r="V26" i="22"/>
  <c r="R69" i="22" s="1"/>
  <c r="V69" i="27" s="1"/>
  <c r="V14" i="22"/>
  <c r="R57" i="22" s="1"/>
  <c r="V57" i="27" s="1"/>
  <c r="V22" i="22"/>
  <c r="R65" i="22" s="1"/>
  <c r="V65" i="27" s="1"/>
  <c r="V30" i="22"/>
  <c r="R73" i="22" s="1"/>
  <c r="V73" i="27" s="1"/>
  <c r="V38" i="22"/>
  <c r="R81" i="22" s="1"/>
  <c r="V81" i="27" s="1"/>
  <c r="A100" i="22"/>
  <c r="B111" i="22"/>
  <c r="V17" i="22"/>
  <c r="R60" i="22" s="1"/>
  <c r="V60" i="27" s="1"/>
  <c r="V25" i="22"/>
  <c r="R68" i="22" s="1"/>
  <c r="V68" i="27" s="1"/>
  <c r="V33" i="22"/>
  <c r="R76" i="22" s="1"/>
  <c r="V76" i="27" s="1"/>
  <c r="V11" i="22"/>
  <c r="R54" i="22" s="1"/>
  <c r="V54" i="27" s="1"/>
  <c r="V19" i="22"/>
  <c r="R62" i="22" s="1"/>
  <c r="V62" i="27" s="1"/>
  <c r="V27" i="22"/>
  <c r="R70" i="22" s="1"/>
  <c r="V70" i="27" s="1"/>
  <c r="V35" i="22"/>
  <c r="R78" i="22" s="1"/>
  <c r="V78" i="27" s="1"/>
  <c r="V16" i="22"/>
  <c r="R59" i="22" s="1"/>
  <c r="V59" i="27" s="1"/>
  <c r="V24" i="22"/>
  <c r="R67" i="22" s="1"/>
  <c r="V67" i="27" s="1"/>
  <c r="B112" i="21"/>
  <c r="V29" i="21"/>
  <c r="R72" i="21" s="1"/>
  <c r="Y72" i="27" s="1"/>
  <c r="B95" i="21"/>
  <c r="V17" i="21"/>
  <c r="R60" i="21" s="1"/>
  <c r="Y60" i="27" s="1"/>
  <c r="V32" i="21"/>
  <c r="R75" i="21" s="1"/>
  <c r="Y75" i="27" s="1"/>
  <c r="V21" i="21"/>
  <c r="R64" i="21" s="1"/>
  <c r="Y64" i="27" s="1"/>
  <c r="V18" i="21"/>
  <c r="R61" i="21" s="1"/>
  <c r="Y61" i="27" s="1"/>
  <c r="V34" i="21"/>
  <c r="R77" i="21" s="1"/>
  <c r="Y77" i="27" s="1"/>
  <c r="V15" i="21"/>
  <c r="R58" i="21" s="1"/>
  <c r="Y58" i="27" s="1"/>
  <c r="V23" i="21"/>
  <c r="R66" i="21" s="1"/>
  <c r="Y66" i="27" s="1"/>
  <c r="V31" i="21"/>
  <c r="R74" i="21" s="1"/>
  <c r="Y74" i="27" s="1"/>
  <c r="V39" i="21"/>
  <c r="R82" i="21" s="1"/>
  <c r="Y82" i="27" s="1"/>
  <c r="A85" i="21"/>
  <c r="B96" i="21"/>
  <c r="V16" i="21"/>
  <c r="R59" i="21" s="1"/>
  <c r="Y59" i="27" s="1"/>
  <c r="V24" i="21"/>
  <c r="R67" i="21" s="1"/>
  <c r="Y67" i="27" s="1"/>
  <c r="V13" i="21"/>
  <c r="R56" i="21" s="1"/>
  <c r="Y56" i="27" s="1"/>
  <c r="V37" i="21"/>
  <c r="R80" i="21" s="1"/>
  <c r="Y80" i="27" s="1"/>
  <c r="V26" i="21"/>
  <c r="R69" i="21" s="1"/>
  <c r="Y69" i="27" s="1"/>
  <c r="V12" i="21"/>
  <c r="R55" i="21" s="1"/>
  <c r="Y55" i="27" s="1"/>
  <c r="V20" i="21"/>
  <c r="R63" i="21" s="1"/>
  <c r="Y63" i="27" s="1"/>
  <c r="V28" i="21"/>
  <c r="R71" i="21" s="1"/>
  <c r="Y71" i="27" s="1"/>
  <c r="V36" i="21"/>
  <c r="R79" i="21" s="1"/>
  <c r="Y79" i="27" s="1"/>
  <c r="A87" i="21"/>
  <c r="B97" i="21"/>
  <c r="V25" i="21"/>
  <c r="R68" i="21" s="1"/>
  <c r="Y68" i="27" s="1"/>
  <c r="B110" i="21"/>
  <c r="V14" i="21"/>
  <c r="R57" i="21" s="1"/>
  <c r="Y57" i="27" s="1"/>
  <c r="V22" i="21"/>
  <c r="R65" i="21" s="1"/>
  <c r="Y65" i="27" s="1"/>
  <c r="V30" i="21"/>
  <c r="R73" i="21" s="1"/>
  <c r="Y73" i="27" s="1"/>
  <c r="V38" i="21"/>
  <c r="R81" i="21" s="1"/>
  <c r="Y81" i="27" s="1"/>
  <c r="B111" i="21"/>
  <c r="V19" i="21"/>
  <c r="R62" i="21" s="1"/>
  <c r="Y62" i="27" s="1"/>
  <c r="V27" i="21"/>
  <c r="R70" i="21" s="1"/>
  <c r="Y70" i="27" s="1"/>
  <c r="A103" i="20"/>
  <c r="A88" i="20"/>
  <c r="A49" i="3"/>
  <c r="V43" i="22" l="1"/>
  <c r="V42" i="22"/>
  <c r="V44" i="22"/>
  <c r="V42" i="23"/>
  <c r="V44" i="23"/>
  <c r="V43" i="23"/>
  <c r="V44" i="24"/>
  <c r="V43" i="24"/>
  <c r="V42" i="24"/>
  <c r="V44" i="21"/>
  <c r="V42" i="21"/>
  <c r="V43" i="21"/>
  <c r="R113" i="3" l="1"/>
  <c r="H108" i="3"/>
  <c r="C108" i="3"/>
  <c r="A106" i="3"/>
  <c r="A103" i="3"/>
  <c r="A102" i="3"/>
  <c r="A100" i="3"/>
  <c r="R98" i="3"/>
  <c r="AB31" i="3"/>
  <c r="AB32" i="3" s="1"/>
  <c r="AB33" i="3" s="1"/>
  <c r="AB34" i="3" s="1"/>
  <c r="AB35" i="3" s="1"/>
  <c r="AB36" i="3" s="1"/>
  <c r="AB37" i="3" s="1"/>
  <c r="AB38" i="3" s="1"/>
  <c r="AB39" i="3" s="1"/>
  <c r="AB20" i="3"/>
  <c r="AB21" i="3" s="1"/>
  <c r="AB22" i="3" s="1"/>
  <c r="AB23" i="3" s="1"/>
  <c r="AB24" i="3" s="1"/>
  <c r="AB25" i="3" s="1"/>
  <c r="AB26" i="3" s="1"/>
  <c r="AB27" i="3" s="1"/>
  <c r="AB28" i="3" s="1"/>
  <c r="AB29" i="3" s="1"/>
  <c r="AB30" i="3" s="1"/>
  <c r="AA20" i="3"/>
  <c r="AB11" i="3"/>
  <c r="AB12" i="3" s="1"/>
  <c r="AB13" i="3" s="1"/>
  <c r="AB14" i="3" s="1"/>
  <c r="AB15" i="3" s="1"/>
  <c r="AB16" i="3" s="1"/>
  <c r="AB17" i="3" s="1"/>
  <c r="AB18" i="3" s="1"/>
  <c r="AB19" i="3" s="1"/>
  <c r="AA11" i="3"/>
  <c r="AA12" i="3" s="1"/>
  <c r="T11" i="3" l="1"/>
  <c r="U11" i="3"/>
  <c r="T12" i="3"/>
  <c r="U12" i="3"/>
  <c r="T13" i="3"/>
  <c r="U13" i="3"/>
  <c r="T14" i="3"/>
  <c r="U14" i="3"/>
  <c r="T15" i="3"/>
  <c r="U15" i="3"/>
  <c r="T16" i="3"/>
  <c r="U16" i="3"/>
  <c r="T17" i="3"/>
  <c r="U17" i="3"/>
  <c r="T18" i="3"/>
  <c r="U18" i="3"/>
  <c r="T19" i="3"/>
  <c r="U19" i="3"/>
  <c r="T20" i="3"/>
  <c r="U20" i="3"/>
  <c r="T21" i="3"/>
  <c r="U21" i="3"/>
  <c r="T22" i="3"/>
  <c r="U22" i="3"/>
  <c r="T23" i="3"/>
  <c r="U23" i="3"/>
  <c r="T24" i="3"/>
  <c r="U24" i="3"/>
  <c r="T25" i="3"/>
  <c r="U25" i="3"/>
  <c r="T26" i="3"/>
  <c r="U26" i="3"/>
  <c r="T27" i="3"/>
  <c r="U27" i="3"/>
  <c r="T28" i="3"/>
  <c r="U28" i="3"/>
  <c r="T29" i="3"/>
  <c r="U29" i="3"/>
  <c r="T30" i="3"/>
  <c r="U30" i="3"/>
  <c r="T31" i="3"/>
  <c r="U31" i="3"/>
  <c r="T32" i="3"/>
  <c r="U32" i="3"/>
  <c r="T33" i="3"/>
  <c r="U33" i="3"/>
  <c r="T34" i="3"/>
  <c r="U34" i="3"/>
  <c r="T35" i="3"/>
  <c r="U35" i="3"/>
  <c r="T36" i="3"/>
  <c r="U36" i="3"/>
  <c r="T37" i="3"/>
  <c r="U37" i="3"/>
  <c r="T38" i="3"/>
  <c r="U38" i="3"/>
  <c r="T39" i="3"/>
  <c r="U39" i="3"/>
  <c r="R42" i="3" l="1"/>
  <c r="R43" i="3"/>
  <c r="R44" i="3"/>
  <c r="B112" i="3"/>
  <c r="B111" i="3"/>
  <c r="B110" i="3"/>
  <c r="V39" i="3"/>
  <c r="V33" i="3"/>
  <c r="V13" i="3"/>
  <c r="V35" i="3"/>
  <c r="V31" i="3"/>
  <c r="V27" i="3"/>
  <c r="V23" i="3"/>
  <c r="V28" i="3"/>
  <c r="V16" i="3"/>
  <c r="V21" i="3"/>
  <c r="V36" i="3"/>
  <c r="V32" i="3"/>
  <c r="V24" i="3"/>
  <c r="V20" i="3"/>
  <c r="V37" i="3"/>
  <c r="V38" i="3"/>
  <c r="V34" i="3"/>
  <c r="V30" i="3"/>
  <c r="V26" i="3"/>
  <c r="V22" i="3"/>
  <c r="V18" i="3"/>
  <c r="V14" i="3"/>
  <c r="V19" i="3"/>
  <c r="V15" i="3"/>
  <c r="V11" i="3"/>
  <c r="V12" i="3"/>
  <c r="V29" i="3"/>
  <c r="V25" i="3"/>
  <c r="V17" i="3"/>
  <c r="R83" i="3"/>
  <c r="V43" i="3" l="1"/>
  <c r="V42" i="3"/>
  <c r="V44" i="3"/>
  <c r="H51" i="3"/>
  <c r="C51" i="3"/>
  <c r="A46" i="3"/>
  <c r="A45" i="3"/>
  <c r="A43" i="3"/>
  <c r="A88" i="3"/>
  <c r="A87" i="3"/>
  <c r="A85" i="3"/>
  <c r="A91" i="3"/>
  <c r="H93" i="3"/>
  <c r="C93" i="3"/>
  <c r="C82" i="3"/>
  <c r="C82" i="27" s="1"/>
  <c r="B82" i="3"/>
  <c r="C81" i="3"/>
  <c r="C81" i="27" s="1"/>
  <c r="B81" i="3"/>
  <c r="C80" i="3"/>
  <c r="B80" i="3"/>
  <c r="C79" i="3"/>
  <c r="B79" i="3"/>
  <c r="C78" i="3"/>
  <c r="B78" i="3"/>
  <c r="C77" i="3"/>
  <c r="B77" i="3"/>
  <c r="C76" i="3"/>
  <c r="B76" i="3"/>
  <c r="C75" i="3"/>
  <c r="B75" i="3"/>
  <c r="C74" i="3"/>
  <c r="B74" i="3"/>
  <c r="C73" i="3"/>
  <c r="C73" i="27" s="1"/>
  <c r="B73" i="3"/>
  <c r="C72" i="3"/>
  <c r="C72" i="27" s="1"/>
  <c r="B72" i="3"/>
  <c r="C71" i="3"/>
  <c r="B71" i="3"/>
  <c r="C70" i="3"/>
  <c r="B70" i="3"/>
  <c r="C69" i="3"/>
  <c r="B69" i="3"/>
  <c r="C68" i="3"/>
  <c r="B68" i="3"/>
  <c r="C67" i="3"/>
  <c r="B67" i="3"/>
  <c r="C66" i="3"/>
  <c r="B66" i="3"/>
  <c r="C65" i="3"/>
  <c r="B65" i="3"/>
  <c r="C64" i="3"/>
  <c r="B64" i="3"/>
  <c r="C63" i="3"/>
  <c r="B63" i="3"/>
  <c r="B62" i="3"/>
  <c r="C61" i="3"/>
  <c r="C61" i="27" s="1"/>
  <c r="B61" i="3"/>
  <c r="C60" i="3"/>
  <c r="B60" i="3"/>
  <c r="C59" i="3"/>
  <c r="B59" i="3"/>
  <c r="C58" i="3"/>
  <c r="B58" i="3"/>
  <c r="C57" i="3"/>
  <c r="B57" i="3"/>
  <c r="C56" i="3"/>
  <c r="B56" i="3"/>
  <c r="C55" i="3"/>
  <c r="B55" i="3"/>
  <c r="C54" i="3"/>
  <c r="B54" i="3"/>
  <c r="AA31" i="3"/>
  <c r="AA32" i="3" s="1"/>
  <c r="AA33" i="3" s="1"/>
  <c r="AA34" i="3" s="1"/>
  <c r="AA35" i="3" s="1"/>
  <c r="AA36" i="3" s="1"/>
  <c r="AA37" i="3" s="1"/>
  <c r="AA21" i="3"/>
  <c r="AA22" i="3" s="1"/>
  <c r="AA23" i="3" s="1"/>
  <c r="AA24" i="3" s="1"/>
  <c r="AA25" i="3" s="1"/>
  <c r="AA26" i="3" s="1"/>
  <c r="AA27" i="3" s="1"/>
  <c r="AA28" i="3" s="1"/>
  <c r="AA29" i="3" s="1"/>
  <c r="AA30" i="3" s="1"/>
  <c r="AA13" i="3"/>
  <c r="AA14" i="3" s="1"/>
  <c r="AA15" i="3" s="1"/>
  <c r="AA16" i="3" s="1"/>
  <c r="AA17" i="3" s="1"/>
  <c r="AA18" i="3" s="1"/>
  <c r="AA19" i="3" s="1"/>
  <c r="AA38" i="3" l="1"/>
  <c r="AA39" i="3" s="1"/>
  <c r="B97" i="3" s="1"/>
  <c r="B95" i="3"/>
  <c r="B96" i="3"/>
  <c r="R82" i="3"/>
  <c r="T82" i="27" s="1"/>
  <c r="R72" i="3"/>
  <c r="T72" i="27" s="1"/>
  <c r="R55" i="3"/>
  <c r="T55" i="27" s="1"/>
  <c r="R57" i="3"/>
  <c r="T57" i="27" s="1"/>
  <c r="R59" i="3"/>
  <c r="T59" i="27" s="1"/>
  <c r="R62" i="3"/>
  <c r="T62" i="27" s="1"/>
  <c r="R67" i="3"/>
  <c r="T67" i="27" s="1"/>
  <c r="R71" i="3"/>
  <c r="T71" i="27" s="1"/>
  <c r="R76" i="3"/>
  <c r="T76" i="27" s="1"/>
  <c r="R80" i="3"/>
  <c r="T80" i="27" s="1"/>
  <c r="R63" i="3"/>
  <c r="T63" i="27" s="1"/>
  <c r="R64" i="3"/>
  <c r="T64" i="27" s="1"/>
  <c r="R77" i="3"/>
  <c r="T77" i="27" s="1"/>
  <c r="R81" i="3"/>
  <c r="T81" i="27" s="1"/>
  <c r="R56" i="3"/>
  <c r="T56" i="27" s="1"/>
  <c r="R58" i="3"/>
  <c r="T58" i="27" s="1"/>
  <c r="R60" i="3"/>
  <c r="T60" i="27" s="1"/>
  <c r="R61" i="3"/>
  <c r="T61" i="27" s="1"/>
  <c r="R66" i="3"/>
  <c r="T66" i="27" s="1"/>
  <c r="R70" i="3"/>
  <c r="T70" i="27" s="1"/>
  <c r="R74" i="3"/>
  <c r="T74" i="27" s="1"/>
  <c r="R75" i="3"/>
  <c r="T75" i="27" s="1"/>
  <c r="R79" i="3"/>
  <c r="T79" i="27" s="1"/>
  <c r="R68" i="3"/>
  <c r="T68" i="27" s="1"/>
  <c r="R65" i="3"/>
  <c r="T65" i="27" s="1"/>
  <c r="R69" i="3"/>
  <c r="T69" i="27" s="1"/>
  <c r="R73" i="3"/>
  <c r="T73" i="27" s="1"/>
  <c r="R78" i="3"/>
  <c r="T78" i="27" s="1"/>
  <c r="R54" i="3"/>
  <c r="T54" i="27" s="1"/>
  <c r="C82" i="20" l="1"/>
  <c r="U39" i="20"/>
  <c r="T39" i="20"/>
  <c r="T38" i="20"/>
  <c r="U38" i="20"/>
  <c r="C81" i="20"/>
  <c r="U30" i="20"/>
  <c r="T30" i="20"/>
  <c r="C73" i="20"/>
  <c r="C72" i="20"/>
  <c r="T29" i="20"/>
  <c r="U29" i="20"/>
  <c r="U18" i="20"/>
  <c r="T18" i="20"/>
  <c r="C61" i="20"/>
  <c r="R42" i="20" l="1"/>
  <c r="R44" i="20"/>
  <c r="V33" i="20"/>
  <c r="R76" i="20" s="1"/>
  <c r="U76" i="27" s="1"/>
  <c r="B95" i="20"/>
  <c r="V23" i="20"/>
  <c r="R66" i="20" s="1"/>
  <c r="U66" i="27" s="1"/>
  <c r="V35" i="20"/>
  <c r="R78" i="20" s="1"/>
  <c r="U78" i="27" s="1"/>
  <c r="V16" i="20"/>
  <c r="R59" i="20" s="1"/>
  <c r="U59" i="27" s="1"/>
  <c r="V31" i="20"/>
  <c r="R74" i="20" s="1"/>
  <c r="U74" i="27" s="1"/>
  <c r="B110" i="20"/>
  <c r="V32" i="20"/>
  <c r="R75" i="20" s="1"/>
  <c r="U75" i="27" s="1"/>
  <c r="V21" i="20"/>
  <c r="R64" i="20" s="1"/>
  <c r="U64" i="27" s="1"/>
  <c r="V37" i="20"/>
  <c r="R80" i="20" s="1"/>
  <c r="U80" i="27" s="1"/>
  <c r="R43" i="20"/>
  <c r="V39" i="20"/>
  <c r="R82" i="20" s="1"/>
  <c r="U82" i="27" s="1"/>
  <c r="V13" i="20"/>
  <c r="R56" i="20" s="1"/>
  <c r="U56" i="27" s="1"/>
  <c r="V29" i="20"/>
  <c r="R72" i="20" s="1"/>
  <c r="U72" i="27" s="1"/>
  <c r="B96" i="20"/>
  <c r="V14" i="20"/>
  <c r="R57" i="20" s="1"/>
  <c r="U57" i="27" s="1"/>
  <c r="V17" i="20"/>
  <c r="R60" i="20" s="1"/>
  <c r="U60" i="27" s="1"/>
  <c r="V20" i="20"/>
  <c r="R63" i="20" s="1"/>
  <c r="U63" i="27" s="1"/>
  <c r="V30" i="20"/>
  <c r="R73" i="20" s="1"/>
  <c r="U73" i="27" s="1"/>
  <c r="V18" i="20"/>
  <c r="R61" i="20" s="1"/>
  <c r="U61" i="27" s="1"/>
  <c r="V12" i="20"/>
  <c r="R55" i="20" s="1"/>
  <c r="U55" i="27" s="1"/>
  <c r="V22" i="20"/>
  <c r="R65" i="20" s="1"/>
  <c r="U65" i="27" s="1"/>
  <c r="V25" i="20"/>
  <c r="R68" i="20" s="1"/>
  <c r="U68" i="27" s="1"/>
  <c r="V26" i="20"/>
  <c r="R69" i="20" s="1"/>
  <c r="U69" i="27" s="1"/>
  <c r="V11" i="20"/>
  <c r="R54" i="20" s="1"/>
  <c r="U54" i="27" s="1"/>
  <c r="V34" i="20"/>
  <c r="R77" i="20" s="1"/>
  <c r="U77" i="27" s="1"/>
  <c r="V28" i="20"/>
  <c r="R71" i="20" s="1"/>
  <c r="U71" i="27" s="1"/>
  <c r="V38" i="20"/>
  <c r="R81" i="20" s="1"/>
  <c r="U81" i="27" s="1"/>
  <c r="V19" i="20"/>
  <c r="R62" i="20" s="1"/>
  <c r="U62" i="27" s="1"/>
  <c r="V24" i="20"/>
  <c r="R67" i="20" s="1"/>
  <c r="U67" i="27" s="1"/>
  <c r="B112" i="20"/>
  <c r="V15" i="20"/>
  <c r="R58" i="20" s="1"/>
  <c r="U58" i="27" s="1"/>
  <c r="V36" i="20"/>
  <c r="R79" i="20" s="1"/>
  <c r="U79" i="27" s="1"/>
  <c r="B111" i="20"/>
  <c r="V27" i="20"/>
  <c r="R70" i="20" s="1"/>
  <c r="U70" i="27" s="1"/>
  <c r="B97" i="20"/>
  <c r="AD67" i="27" l="1"/>
  <c r="AA67" i="27"/>
  <c r="AD65" i="27"/>
  <c r="AA65" i="27"/>
  <c r="AA72" i="27"/>
  <c r="AD72" i="27"/>
  <c r="AA74" i="27"/>
  <c r="AD74" i="27"/>
  <c r="AD62" i="27"/>
  <c r="AA62" i="27"/>
  <c r="AD55" i="27"/>
  <c r="AA55" i="27"/>
  <c r="AD56" i="27"/>
  <c r="AA56" i="27"/>
  <c r="AD59" i="27"/>
  <c r="AA59" i="27"/>
  <c r="AA81" i="27"/>
  <c r="AD81" i="27"/>
  <c r="AA61" i="27"/>
  <c r="AD61" i="27"/>
  <c r="AA82" i="27"/>
  <c r="AD82" i="27"/>
  <c r="AA78" i="27"/>
  <c r="AD78" i="27"/>
  <c r="AD73" i="27"/>
  <c r="AA73" i="27"/>
  <c r="AA66" i="27"/>
  <c r="AD66" i="27"/>
  <c r="AD70" i="27"/>
  <c r="AA70" i="27"/>
  <c r="AA77" i="27"/>
  <c r="AD77" i="27"/>
  <c r="AA63" i="27"/>
  <c r="AD63" i="27"/>
  <c r="AA80" i="27"/>
  <c r="AD80" i="27"/>
  <c r="AA71" i="27"/>
  <c r="AD71" i="27"/>
  <c r="AA79" i="27"/>
  <c r="AD79" i="27"/>
  <c r="AA54" i="27"/>
  <c r="AD54" i="27"/>
  <c r="AD60" i="27"/>
  <c r="AA60" i="27"/>
  <c r="AA64" i="27"/>
  <c r="AD64" i="27"/>
  <c r="AD76" i="27"/>
  <c r="AA76" i="27"/>
  <c r="AA58" i="27"/>
  <c r="AD58" i="27"/>
  <c r="AA69" i="27"/>
  <c r="AD69" i="27"/>
  <c r="AD57" i="27"/>
  <c r="AA57" i="27"/>
  <c r="AD75" i="27"/>
  <c r="AA75" i="27"/>
  <c r="AA68" i="27"/>
  <c r="AD68" i="27"/>
  <c r="V42" i="20"/>
  <c r="V43" i="20"/>
  <c r="V44" i="20"/>
  <c r="AC76" i="27" l="1"/>
  <c r="AB76" i="27"/>
  <c r="AC59" i="27"/>
  <c r="AB59" i="27"/>
  <c r="AC77" i="27"/>
  <c r="AB77" i="27"/>
  <c r="AC78" i="27"/>
  <c r="AB78" i="27"/>
  <c r="AB74" i="27"/>
  <c r="AC74" i="27"/>
  <c r="Z74" i="27" s="1"/>
  <c r="AC70" i="27"/>
  <c r="AB70" i="27"/>
  <c r="AC56" i="27"/>
  <c r="AB56" i="27"/>
  <c r="AC71" i="27"/>
  <c r="AB71" i="27"/>
  <c r="AB82" i="27"/>
  <c r="AC82" i="27"/>
  <c r="Z82" i="27" s="1"/>
  <c r="R82" i="27" s="1"/>
  <c r="AB72" i="27"/>
  <c r="AC72" i="27"/>
  <c r="Z72" i="27" s="1"/>
  <c r="R72" i="27" s="1"/>
  <c r="AC64" i="27"/>
  <c r="Z64" i="27" s="1"/>
  <c r="R64" i="27" s="1"/>
  <c r="AB64" i="27"/>
  <c r="AC60" i="27"/>
  <c r="AB60" i="27"/>
  <c r="AC55" i="27"/>
  <c r="Z55" i="27" s="1"/>
  <c r="R55" i="27" s="1"/>
  <c r="AB55" i="27"/>
  <c r="AB65" i="27"/>
  <c r="AC65" i="27"/>
  <c r="AC79" i="27"/>
  <c r="AB79" i="27"/>
  <c r="AC80" i="27"/>
  <c r="Z80" i="27" s="1"/>
  <c r="R80" i="27" s="1"/>
  <c r="AB80" i="27"/>
  <c r="AB66" i="27"/>
  <c r="AC66" i="27"/>
  <c r="Z66" i="27" s="1"/>
  <c r="R66" i="27" s="1"/>
  <c r="AC61" i="27"/>
  <c r="AB61" i="27"/>
  <c r="AB57" i="27"/>
  <c r="AC57" i="27"/>
  <c r="AC69" i="27"/>
  <c r="AB69" i="27"/>
  <c r="AB73" i="27"/>
  <c r="AC73" i="27"/>
  <c r="AC62" i="27"/>
  <c r="AB62" i="27"/>
  <c r="AB67" i="27"/>
  <c r="AC67" i="27"/>
  <c r="AC75" i="27"/>
  <c r="AB75" i="27"/>
  <c r="AC68" i="27"/>
  <c r="AB68" i="27"/>
  <c r="AB58" i="27"/>
  <c r="AC58" i="27"/>
  <c r="AC54" i="27"/>
  <c r="AB54" i="27"/>
  <c r="AC63" i="27"/>
  <c r="AB63" i="27"/>
  <c r="AB81" i="27"/>
  <c r="AC81" i="27"/>
  <c r="Z62" i="27" l="1"/>
  <c r="R62" i="27" s="1"/>
  <c r="Z61" i="27"/>
  <c r="R61" i="27" s="1"/>
  <c r="Z70" i="27"/>
  <c r="R70" i="27" s="1"/>
  <c r="Z63" i="27"/>
  <c r="R63" i="27" s="1"/>
  <c r="Z54" i="27"/>
  <c r="R54" i="27" s="1"/>
  <c r="Z79" i="27"/>
  <c r="R79" i="27" s="1"/>
  <c r="Z56" i="27"/>
  <c r="R56" i="27" s="1"/>
  <c r="Z75" i="27"/>
  <c r="R75" i="27" s="1"/>
  <c r="Z69" i="27"/>
  <c r="R69" i="27" s="1"/>
  <c r="Z77" i="27"/>
  <c r="R77" i="27" s="1"/>
  <c r="Z60" i="27"/>
  <c r="R60" i="27" s="1"/>
  <c r="Z71" i="27"/>
  <c r="R71" i="27" s="1"/>
  <c r="Z78" i="27"/>
  <c r="R78" i="27" s="1"/>
  <c r="Z68" i="27"/>
  <c r="R68" i="27" s="1"/>
  <c r="Z76" i="27"/>
  <c r="R76" i="27" s="1"/>
  <c r="Z59" i="27"/>
  <c r="R59" i="27" s="1"/>
  <c r="Z57" i="27"/>
  <c r="R57" i="27" s="1"/>
  <c r="Z67" i="27"/>
  <c r="R67" i="27" s="1"/>
  <c r="Z58" i="27"/>
  <c r="R58" i="27" s="1"/>
  <c r="Z65" i="27"/>
  <c r="R65" i="27" s="1"/>
  <c r="R74" i="27"/>
  <c r="Z81" i="27"/>
  <c r="R81" i="27" s="1"/>
  <c r="Z73" i="27"/>
  <c r="R73" i="27" s="1"/>
  <c r="V47" i="27" l="1"/>
  <c r="R44" i="27" s="1"/>
  <c r="V45" i="27"/>
  <c r="R42" i="27" s="1"/>
  <c r="V46" i="27"/>
  <c r="R43" i="27" s="1"/>
</calcChain>
</file>

<file path=xl/comments1.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2.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3.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4.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5.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6.xml><?xml version="1.0" encoding="utf-8"?>
<comments xmlns="http://schemas.openxmlformats.org/spreadsheetml/2006/main">
  <authors>
    <author>Christian Rietzscher</author>
    <author>Kaettnis, Meike</author>
  </authors>
  <commentList>
    <comment ref="C21" authorId="0" shapeId="0">
      <text>
        <r>
          <rPr>
            <sz val="9"/>
            <color indexed="81"/>
            <rFont val="Segoe UI"/>
            <charset val="1"/>
          </rPr>
          <t>Beispielsweise Zugriff auf Live-Daten einer Produktionsstrecke
oder
anonymisierte Nutzerdaten aus Online-Shops</t>
        </r>
      </text>
    </comment>
    <comment ref="C22" authorId="0" shapeId="0">
      <text>
        <r>
          <rPr>
            <sz val="9"/>
            <color indexed="81"/>
            <rFont val="Segoe UI"/>
            <family val="2"/>
          </rPr>
          <t>Beispielsweise (interaktive) Analyse der Nutzerdaten eines Online-Shops
oder
computergestützte Planung und Durchführung der Bewässerung von Agrarflächen</t>
        </r>
      </text>
    </comment>
    <comment ref="C24" authorId="0" shapeId="0">
      <text>
        <r>
          <rPr>
            <sz val="9"/>
            <color indexed="81"/>
            <rFont val="Segoe UI"/>
            <family val="2"/>
          </rPr>
          <t>Beispielsweise CAN-Bus-Schnittstellen, digitale Messgeräte, Datenlogger, (3D-)Drucker, (3D-)Scanner</t>
        </r>
      </text>
    </comment>
    <comment ref="C25" authorId="0" shapeId="0">
      <text>
        <r>
          <rPr>
            <sz val="9"/>
            <color indexed="81"/>
            <rFont val="Segoe UI"/>
            <family val="2"/>
          </rPr>
          <t>Digitale Endgeräte ohne expliziten Bezug zum Fachbereich/Ausbildungsberuf.</t>
        </r>
      </text>
    </comment>
    <comment ref="C26" authorId="0" shapeId="0">
      <text>
        <r>
          <rPr>
            <sz val="9"/>
            <color indexed="81"/>
            <rFont val="Segoe UI"/>
            <family val="2"/>
          </rPr>
          <t xml:space="preserve">Aufbereiten von Dateiformaten für andere Anwendungsfälle/Software, beispielsweise Konvertieren von Textdokumenten in PDF-Format
oder
Einladen von IGES-Formaten in CAD-Programme
</t>
        </r>
      </text>
    </comment>
    <comment ref="C27" authorId="0" shapeId="0">
      <text>
        <r>
          <rPr>
            <sz val="9"/>
            <color indexed="81"/>
            <rFont val="Segoe UI"/>
            <family val="2"/>
          </rPr>
          <t>Beispielsweise Auswerten von Rohdaten aus Messergebnissen in einer Tabellenkalkulation
oder
Datenaustausch zwischen CAD-Programm und CNC-Fräse
oder 
Abgleich der Daten des Warenwirtschaftssystems mit Nutzerdaten aus einem Online-Shop</t>
        </r>
      </text>
    </comment>
    <comment ref="C28" authorId="1" shapeId="0">
      <text>
        <r>
          <rPr>
            <sz val="9"/>
            <color indexed="81"/>
            <rFont val="Tahoma"/>
            <family val="2"/>
          </rPr>
          <t>Groupware bezeichnet eine Software zur Unterstützung auch für orts- und zeitunabhängige Zusammenarbeit.</t>
        </r>
      </text>
    </comment>
    <comment ref="C31" authorId="0" shapeId="0">
      <text>
        <r>
          <rPr>
            <sz val="9"/>
            <color indexed="81"/>
            <rFont val="Segoe UI"/>
            <family val="2"/>
          </rPr>
          <t>Urheberrecht, Quellenangaben, Lizenformen und Copyright</t>
        </r>
      </text>
    </comment>
    <comment ref="C32" authorId="1" shapeId="0">
      <text>
        <r>
          <rPr>
            <sz val="9"/>
            <color indexed="81"/>
            <rFont val="Tahoma"/>
            <family val="2"/>
          </rPr>
          <t>Datensicherheit beschreibt das Sichern der Daten vor Verlust.</t>
        </r>
      </text>
    </comment>
    <comment ref="C33" authorId="1" shapeId="0">
      <text>
        <r>
          <rPr>
            <sz val="9"/>
            <color indexed="81"/>
            <rFont val="Tahoma"/>
            <family val="2"/>
          </rPr>
          <t>Datenschutz beschreibt das Sichern der Daten gegen nicht autorisierten Zugriff.</t>
        </r>
      </text>
    </comment>
    <comment ref="C34" authorId="1" shapeId="0">
      <text>
        <r>
          <rPr>
            <sz val="9"/>
            <color indexed="81"/>
            <rFont val="Tahoma"/>
            <family val="2"/>
          </rPr>
          <t>Beispielsweise Implementierung der Berechnung eines Vorwiderstands in einer Tabellenkalkulation
oder
Erstellen eines Web-Tools für einen Tilgungsplan</t>
        </r>
      </text>
    </comment>
    <comment ref="C35" authorId="1"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6" authorId="1"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7" authorId="1"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comments7.xml><?xml version="1.0" encoding="utf-8"?>
<comments xmlns="http://schemas.openxmlformats.org/spreadsheetml/2006/main">
  <authors>
    <author>Kaettnis, Meike</author>
  </authors>
  <commentList>
    <comment ref="C21" authorId="0" shapeId="0">
      <text>
        <r>
          <rPr>
            <b/>
            <sz val="9"/>
            <color indexed="81"/>
            <rFont val="Tahoma"/>
            <family val="2"/>
          </rPr>
          <t>Kaettnis, Meike:</t>
        </r>
        <r>
          <rPr>
            <sz val="9"/>
            <color indexed="81"/>
            <rFont val="Tahoma"/>
            <family val="2"/>
          </rPr>
          <t xml:space="preserve">
Beispielsweise Zugriff auf Live-Daten einer Produktionsstrecke
oder
anonymisierte Nutzerdaten aus Online-Shops</t>
        </r>
      </text>
    </comment>
    <comment ref="C23" authorId="0" shapeId="0">
      <text>
        <r>
          <rPr>
            <sz val="9"/>
            <color indexed="81"/>
            <rFont val="Tahoma"/>
            <family val="2"/>
          </rPr>
          <t>Beispielsweise (interaktive) Analyse der Nutzerdaten eines Online-Shops
oder
computergestützte Planung und Durchführung der Bewässerung von Agrarflächen</t>
        </r>
      </text>
    </comment>
    <comment ref="C24" authorId="0" shapeId="0">
      <text>
        <r>
          <rPr>
            <sz val="9"/>
            <color indexed="81"/>
            <rFont val="Tahoma"/>
            <family val="2"/>
          </rPr>
          <t>Aufbereiten von Dateiformaten für andere Anwendungsfälle/Software, beispielsweise Konvertieren von Textdokumenten in PDF-Format
oder
Einladen von IGES-Formaten in CAD-Programme</t>
        </r>
      </text>
    </comment>
    <comment ref="C25" authorId="0" shapeId="0">
      <text>
        <r>
          <rPr>
            <sz val="9"/>
            <color indexed="81"/>
            <rFont val="Tahoma"/>
            <family val="2"/>
          </rPr>
          <t>Beispielsweise Auswerten von Rohdaten aus Messergebnissen in einer Tabellenkalkulation
oder
Datenaustausch zwischen CAD-Programm und CNC-Fräse
oder 
Abgleich der Daten des Warenwirtschaftssystems mit Nutzerdaten aus einem Online-Shop</t>
        </r>
      </text>
    </comment>
    <comment ref="C26" authorId="0" shapeId="0">
      <text>
        <r>
          <rPr>
            <sz val="9"/>
            <color indexed="81"/>
            <rFont val="Tahoma"/>
            <family val="2"/>
          </rPr>
          <t>Digitale Endgeräte ohne expliziten Bezug zum Fachbereich/Ausbildungs-beruf.</t>
        </r>
      </text>
    </comment>
    <comment ref="C27" authorId="0" shapeId="0">
      <text>
        <r>
          <rPr>
            <sz val="9"/>
            <color indexed="81"/>
            <rFont val="Tahoma"/>
            <family val="2"/>
          </rPr>
          <t>Beispielsweise CAN-Bus-Schnittstellen, digitale Messgeräte, Datenlogger, (3D-)Drucker, (3D-)Scanner</t>
        </r>
      </text>
    </comment>
    <comment ref="C28" authorId="0" shapeId="0">
      <text>
        <r>
          <rPr>
            <sz val="9"/>
            <color indexed="81"/>
            <rFont val="Tahoma"/>
            <family val="2"/>
          </rPr>
          <t>Groupware bezeichnet eine Software zur Unterstützung auch für orts- und zeitunabhängige Zusammenarbeit (bspw. moodle, Ilias, Office365).</t>
        </r>
      </text>
    </comment>
    <comment ref="C31" authorId="0" shapeId="0">
      <text>
        <r>
          <rPr>
            <sz val="9"/>
            <color indexed="81"/>
            <rFont val="Tahoma"/>
            <family val="2"/>
          </rPr>
          <t>Urheberrecht, Quellenangaben, Lizenformen und Copyright</t>
        </r>
      </text>
    </comment>
    <comment ref="C32" authorId="0" shapeId="0">
      <text>
        <r>
          <rPr>
            <sz val="9"/>
            <color indexed="81"/>
            <rFont val="Tahoma"/>
            <family val="2"/>
          </rPr>
          <t>Datensicherheit beschreibt das Sichern der Daten vor Verlust.</t>
        </r>
      </text>
    </comment>
    <comment ref="C33" authorId="0" shapeId="0">
      <text>
        <r>
          <rPr>
            <sz val="9"/>
            <color indexed="81"/>
            <rFont val="Tahoma"/>
            <family val="2"/>
          </rPr>
          <t>Datenschutz beschreibt das Sichern der Daten gegen nicht autorisierten Zugriff.</t>
        </r>
      </text>
    </comment>
    <comment ref="C34" authorId="0" shapeId="0">
      <text>
        <r>
          <rPr>
            <sz val="9"/>
            <color indexed="81"/>
            <rFont val="Tahoma"/>
            <family val="2"/>
          </rPr>
          <t>Beispielsweise Implementierung der Berechnung eines Vorwiderstands in einer Tabellenkalkulation
oder
Erstellen eines Web-Tools für einen Tilgungsplan</t>
        </r>
      </text>
    </comment>
    <comment ref="C35" authorId="0" shapeId="0">
      <text>
        <r>
          <rPr>
            <sz val="9"/>
            <color indexed="81"/>
            <rFont val="Tahoma"/>
            <family val="2"/>
          </rPr>
          <t>Beispielsweise Einrichten eines E-Mail-Klienten
oder
Einstellen des Farbschemas einer Entwicklungsumgebung
oder
Anpassung eines Textverarbeitungsprogramms durch Ein- und Ausblenden der Werkzeugkästen und Menüleisten</t>
        </r>
      </text>
    </comment>
    <comment ref="C36" authorId="0" shapeId="0">
      <text>
        <r>
          <rPr>
            <sz val="9"/>
            <color indexed="81"/>
            <rFont val="Tahoma"/>
            <family val="2"/>
          </rPr>
          <t>Beispielsweise Einstellen der Baudrate einer seriellen Schnittstelle
oder
Konfigurieren eines 3D-Druckprogramms für einen konkreten 3D-Drucker
oder
Einstellung der Formate von Briefen und Umschlägen in einer Nutzerdaten-bank</t>
        </r>
      </text>
    </comment>
    <comment ref="C37" authorId="0" shapeId="0">
      <text>
        <r>
          <rPr>
            <sz val="9"/>
            <color indexed="81"/>
            <rFont val="Tahoma"/>
            <family val="2"/>
          </rPr>
          <t>Beispielsweise Einrichten der Kommunikation zwischen Computer und Drucker
oder
automatisierte, drahtlose Übertragung der Stammwürze in eine Brauereisteuerung
oder
drahtloses Erfassen des Blutzuckerwertes mittels NFC-Technilogie</t>
        </r>
      </text>
    </comment>
  </commentList>
</comments>
</file>

<file path=xl/sharedStrings.xml><?xml version="1.0" encoding="utf-8"?>
<sst xmlns="http://schemas.openxmlformats.org/spreadsheetml/2006/main" count="659" uniqueCount="144">
  <si>
    <t>Lernsituation Name :</t>
  </si>
  <si>
    <t>Lernfeld Name :</t>
  </si>
  <si>
    <t>Lernsituation  Nr.:</t>
  </si>
  <si>
    <t>Datum :</t>
  </si>
  <si>
    <t>Evaluiert durch :</t>
  </si>
  <si>
    <t>Bildungsgang :</t>
  </si>
  <si>
    <t>Lernfeld Nr.:</t>
  </si>
  <si>
    <t>Digitale Medien aus dem Berufsfeld kommen zum Einsatz/werden eingesetzt.</t>
  </si>
  <si>
    <t>überwiegend</t>
  </si>
  <si>
    <t>Die SuS reflektieren den Einfluss der genutzten Hard- und Software auf ihre berufliche Tätigkeit.</t>
  </si>
  <si>
    <t>Die SuS reflektieren den gesellschaftlichen Einfluss der genutzten Hard- und Software.</t>
  </si>
  <si>
    <t>Die SuS reflektieren den Einfluss der genutzten Hard- und Software auf ihre persönliche Lebenswelt.</t>
  </si>
  <si>
    <t>Technische Gefahren und Risiken der genutzten Hard- und Software werden thematisiert.</t>
  </si>
  <si>
    <t>Digitale Medien werden für eine Lernortkooperation mit den Ausbildungspartnern genutzt.</t>
  </si>
  <si>
    <t>Medienkompetenz</t>
  </si>
  <si>
    <t>Anwendungs-Know-how</t>
  </si>
  <si>
    <t>Informatische Grundkenntnisse</t>
  </si>
  <si>
    <t>Die SuS nutzen digitale Quellen zur Informationsbeschaffung.</t>
  </si>
  <si>
    <t>Die SuS greifen auf digitale Artefakte von Ausbildungspartnern zu.</t>
  </si>
  <si>
    <t>Bei der Erarbeitung nutzen die SuS zeitgemäße Präsentations-, Textverarbeitungs- und/oder Tabellenkalkulationssoftware.</t>
  </si>
  <si>
    <t>Bei der Erarbeitung nutzen die SuS zeitgemäße, fachbereichsspezifische Software.</t>
  </si>
  <si>
    <t>Die SuS arbeiten mit unterschiedlichen Dateiformaten.</t>
  </si>
  <si>
    <t xml:space="preserve">Die SuS gewährleisten den Datenaustausch zwischen unterschiedlichen Systemen. </t>
  </si>
  <si>
    <t>Bei der Erarbeitung nutzen die SuS zeitgemäße Hardware.</t>
  </si>
  <si>
    <r>
      <t>Bei der Erarbeitung nutzen die Su</t>
    </r>
    <r>
      <rPr>
        <sz val="9"/>
        <rFont val="Arial"/>
        <family val="2"/>
      </rPr>
      <t>S berufs- bzw. f</t>
    </r>
    <r>
      <rPr>
        <sz val="9"/>
        <color theme="1"/>
        <rFont val="Arial"/>
        <family val="2"/>
      </rPr>
      <t>achbereichsspezifische Hardware.</t>
    </r>
  </si>
  <si>
    <t>Nutzung von Groupware als kooperative Unterrichtsform außerhalb des Klassenzimmers.</t>
  </si>
  <si>
    <t>Die SuS berücksichtigen die Anforderungen des Lizenzrechtes auch in Hinsicht auf digitale Artefakte.</t>
  </si>
  <si>
    <r>
      <t>Die SuS setzen die Anforderungen der Datensicherheit für fachbereichsspezifische</t>
    </r>
    <r>
      <rPr>
        <b/>
        <strike/>
        <sz val="9"/>
        <color rgb="FF00B050"/>
        <rFont val="Arial"/>
        <family val="2"/>
      </rPr>
      <t>r</t>
    </r>
    <r>
      <rPr>
        <sz val="9"/>
        <color theme="1"/>
        <rFont val="Arial"/>
        <family val="2"/>
      </rPr>
      <t xml:space="preserve"> Daten um.</t>
    </r>
  </si>
  <si>
    <t>Die SuS setzen Anforderungen des Datenschutzes  um.</t>
  </si>
  <si>
    <t>Die Grundlagen algorithmischer Problemlösung für die Programmierung sind in der LS integriert.</t>
  </si>
  <si>
    <t>Die SuS nehmen individuelle Konfigurationen von Software vor.</t>
  </si>
  <si>
    <t>Die SuS konfigurieren Software mit Blick auf ihre Arbeits- und Geschäftsprozesse.</t>
  </si>
  <si>
    <t>Aufbau und Funktionsweise vernetzter Systeme sind in der LS integriert.</t>
  </si>
  <si>
    <t>nicht</t>
  </si>
  <si>
    <t>kaum</t>
  </si>
  <si>
    <t>voll</t>
  </si>
  <si>
    <t>Von :</t>
  </si>
  <si>
    <t>Vom :</t>
  </si>
  <si>
    <t>MK1</t>
  </si>
  <si>
    <t>MK2</t>
  </si>
  <si>
    <t>MK3</t>
  </si>
  <si>
    <t>MK4</t>
  </si>
  <si>
    <t>MK5</t>
  </si>
  <si>
    <t>MK6</t>
  </si>
  <si>
    <t>MK7</t>
  </si>
  <si>
    <t>MK8</t>
  </si>
  <si>
    <t>MK9</t>
  </si>
  <si>
    <t>AK1</t>
  </si>
  <si>
    <t>AK2</t>
  </si>
  <si>
    <t>AK3</t>
  </si>
  <si>
    <t>AK4</t>
  </si>
  <si>
    <t>AK5</t>
  </si>
  <si>
    <t>AK6</t>
  </si>
  <si>
    <t>AK7</t>
  </si>
  <si>
    <t>AK8</t>
  </si>
  <si>
    <t>AK9</t>
  </si>
  <si>
    <t>AK10</t>
  </si>
  <si>
    <t>AK11</t>
  </si>
  <si>
    <t>IG1</t>
  </si>
  <si>
    <t>IG2</t>
  </si>
  <si>
    <t>IG3</t>
  </si>
  <si>
    <t>IG4</t>
  </si>
  <si>
    <t>IG5</t>
  </si>
  <si>
    <t>IG6</t>
  </si>
  <si>
    <t>IG7</t>
  </si>
  <si>
    <t>IG8</t>
  </si>
  <si>
    <t>IG9</t>
  </si>
  <si>
    <t>MK :</t>
  </si>
  <si>
    <t>AK :</t>
  </si>
  <si>
    <t>IG :</t>
  </si>
  <si>
    <t xml:space="preserve">zu </t>
  </si>
  <si>
    <t xml:space="preserve"> ) </t>
  </si>
  <si>
    <t xml:space="preserve">
</t>
  </si>
  <si>
    <t>Kompetenz</t>
  </si>
  <si>
    <t>Indikator</t>
  </si>
  <si>
    <t>Grad der Umsetzung</t>
  </si>
  <si>
    <t>Bemerkung / 
Notiz</t>
  </si>
  <si>
    <t>Die SuS entwickeln Kriterien, um den Einfluss zeitgemäßer Hard-und Software beurteilen zu können.</t>
  </si>
  <si>
    <t>Beschreibung des Fortbildungsbedarfs</t>
  </si>
  <si>
    <r>
      <rPr>
        <b/>
        <sz val="20"/>
        <color theme="1"/>
        <rFont val="Calibri"/>
        <family val="2"/>
        <scheme val="minor"/>
      </rPr>
      <t>F</t>
    </r>
    <r>
      <rPr>
        <sz val="16"/>
        <color theme="1"/>
        <rFont val="Calibri"/>
        <family val="2"/>
        <scheme val="minor"/>
      </rPr>
      <t>ortbildungsbedarf aus der Analyse der Lernsituation</t>
    </r>
  </si>
  <si>
    <r>
      <rPr>
        <sz val="20"/>
        <color theme="1"/>
        <rFont val="Calibri"/>
        <family val="2"/>
        <scheme val="minor"/>
      </rPr>
      <t>B</t>
    </r>
    <r>
      <rPr>
        <sz val="16"/>
        <color theme="1"/>
        <rFont val="Calibri"/>
        <family val="2"/>
        <scheme val="minor"/>
      </rPr>
      <t>emerkungen zur Analyse der Lernsituation</t>
    </r>
  </si>
  <si>
    <t>Evaluiert von :</t>
  </si>
  <si>
    <t>LS 1</t>
  </si>
  <si>
    <t>LS 2</t>
  </si>
  <si>
    <t>LS 3</t>
  </si>
  <si>
    <t>LS 4</t>
  </si>
  <si>
    <t>LS 5</t>
  </si>
  <si>
    <t>LS 6</t>
  </si>
  <si>
    <t>X</t>
  </si>
  <si>
    <t>Gesamt</t>
  </si>
  <si>
    <t>-</t>
  </si>
  <si>
    <t>Die SuS bewerten den Einsatz digitaler Medien aus dem Berufsfeld.</t>
  </si>
  <si>
    <t>Die SuS reflektieren den Einsatz digitaler Medien zur Lernortkooperation und in anderen kooperativen Settings.</t>
  </si>
  <si>
    <t>Die SuS greifen auf digitale Ressourcen von Ausbildungsbeteiligten zu.</t>
  </si>
  <si>
    <t>Die SuS wandeln Daten in unterschiedliche digitale Formate um.</t>
  </si>
  <si>
    <t>Die SuS setzen berufs- bzw. fachbereichsspezifische Hardware ein.</t>
  </si>
  <si>
    <t>Die SuS setzen zeitgemäße Hardware oder technologische Treiber ein.</t>
  </si>
  <si>
    <t>Die SuS berücksichtigen die Anforderungen des Urheberrechts mit Lizenz- und Nutzungsrechten.</t>
  </si>
  <si>
    <t>Die SuS setzen Anforderungen an Datensicherheit um.</t>
  </si>
  <si>
    <t>Die SuS nehmen individuelle Konfigurationen an Hard- und/oder Software vor.</t>
  </si>
  <si>
    <t>Die SuS analysieren  Aufbau,  Kommunikation und Funktionsweise vernetzter Systeme.</t>
  </si>
  <si>
    <t>Die SuS erstellen Präsentationen, Kalkulationen und Dokumentationen in zeitgemäßen Softwareumgebungen.</t>
  </si>
  <si>
    <t>Die SuS setzen algorithmische Problemlösungsstrategien für das Verständnis von Softwareentwicklung ein.</t>
  </si>
  <si>
    <t>* siehe Didaktische Jahresplanung – Pragmatische Handreichung für die Fachklassen des dualen Systems, S. E1 und E2</t>
  </si>
  <si>
    <t>Die SuS entwickeln Kriterien, um den Einfluss zeitgemäßer Hard- und/oder Software beurteilen zu können.</t>
  </si>
  <si>
    <t>Die SuS reflektieren den Einfluss der genutzten Hard- und/oder Software auf ihre berufliche Tätigkeit.</t>
  </si>
  <si>
    <t>Die SuS reflektieren den gesellschaftlichen Einfluss der genutzten Hard- und/oder Software.</t>
  </si>
  <si>
    <t>Die SuS reflektieren den Einfluss der genutzten Hard- und/oder Software auf ihre persönliche Lebenswelt.</t>
  </si>
  <si>
    <t>Die SuS thematisieren technische Gefahren und Risiken der genutzten Hard- und/oder Software.</t>
  </si>
  <si>
    <t>Die SuS verwenden zeitgemäße fachbereichsspezifische Software und Softwareumgebungen.</t>
  </si>
  <si>
    <t>Die SuS nutzen Groupware als kooperative Unterrichtsform.</t>
  </si>
  <si>
    <t>Die SuS setzen Anforderungen des Datenschutzes um.</t>
  </si>
  <si>
    <t>Die SuS konfigurieren Hard- und/oder Software für Arbeits- und Geschäftsprozesse.</t>
  </si>
  <si>
    <t xml:space="preserve"> Zu den Nutzungshinweisen</t>
  </si>
  <si>
    <t>Indikator / Akkumulierter Grad der Umsetzung aus den LS</t>
  </si>
  <si>
    <t>Nutzungshinweise zum Reflexionstool</t>
  </si>
  <si>
    <t>Akkumulierter</t>
  </si>
  <si>
    <t>Durchschnittlicher</t>
  </si>
  <si>
    <t>Maximaler</t>
  </si>
  <si>
    <t>Grad der Umsetzung aus den LS</t>
  </si>
  <si>
    <t>↓</t>
  </si>
  <si>
    <t xml:space="preserve"> Grad der Umsetzung</t>
  </si>
  <si>
    <t xml:space="preserve">Indikator </t>
  </si>
  <si>
    <t>Maximalwert</t>
  </si>
  <si>
    <t>Durchschnittlicher Wert</t>
  </si>
  <si>
    <t>Akkumulierter Wert</t>
  </si>
  <si>
    <t>→→</t>
  </si>
  <si>
    <t>←←</t>
  </si>
  <si>
    <t>Mit dem Reflexionstool können Sie Lernsituationen dahingehend überprüfen, in welchem Maße und mit welchem Schwerpunkt die Förderung digitaler Schlüsselkompetenzen berücksichtigt wird. Für das Lernfeld können Sie in dem Tabellenblatt LS_1 zwei bildungsgangspezifische Indikatoren hinzufügen, die automatisch für die übrigen Tabellenblätter übernommen werden. Die automatische Auswertung erkennt, ob Sie diese Möglichkeit nutzen oder nicht. Beachten Sie dabei bitte, dass die qualitätssichernde Vergleichbarkeit ggf. nicht mehr gewährleistet werden kann. Der Platz für Ihre Eingaben ist durch das voreingestellte Ausgabeformat in allen Zellen limitiert.</t>
  </si>
  <si>
    <t>Mit dem vorliegenden Reflexionstool können Sie die Förderung der digitalen Schlüsselkompetenzen Ihrer Schülerinnen und Schüler reflektieren. Zudem haben Sie die Möglichkeit, sich eine diesbezügliche graphische Darstellung mit Hilfe des Netzdiagramms zu verschaffen. Dieses Tool ist ein freiwilliges Hilfsinstrument und erhebt keinen Anspruch auf Vollständigkeit.</t>
  </si>
  <si>
    <t xml:space="preserve">Das Tool dient der Reflexion von Lernsituationen im Hinblick auf die jeweils erfolgte Förderung der digitalen Schlüsselkompetenzen Medienkompetenz, Anwendungs-Know-how und informatische Grundkenntnisse*. Es eignet sich zur Weiterentwicklung der didaktischen Planung im Bildungsgang. Sowohl einzelne Lernsituationen als auch mehrere/alle Lernsituationen eines Lernfeldes/einer Anforderungssituation können betrachtet werden. Exemplarisch sind Anwendungsbeispiele verschiedener Fachbereiche hinterlegt. </t>
  </si>
  <si>
    <t>Der Bezugsrahmen umfasst sowohl digitale Elemente, die Gegenstand des Lernens sind (z. B. Einsatz branchenspezifischer Software), als auch solche, die das Lernen und die Zusammenarbeit unterstützen (z. B. Onlinevokabeltrainer). Besonders durch Einträge in die Kommentarspalte erschließen sich die inhaltlichen Aspekte beispielsweise als Gesprächsgrundlage für die Bildungsgangarbeit.</t>
  </si>
  <si>
    <t>Die grafische Darstellung erleichtert es Ihnen, die reflektierten Lernsituationen zu optimieren oder im Bildungsgangteam zu thematisieren.</t>
  </si>
  <si>
    <t>Der Druckbereich ist für die einzelnen Tabellenblätter vordefiniert: Auf der ersten Seite sehen Sie den Kopf mit den Informationen zur Lernsituation, gefolgt von der grafischen Darstellung der Förderschwerpunkte digitaler Schlüsselkompetenzen im Netzdiagramm und der Übersicht der Indikatoren mit den gewählten Graden der Umsetzung. Auf der zweiten Seite wird unter dem Kopf mit den allgemeinen Informationen zur Lernsituation eine tabellarische Zusammenstellung Ihrer Kommentare gedruckt, die Sie beispielsweise für die Bildungsgangarbeit nutzen oder den Zuständigen für die Fortbildungsplanung ihrer Schule zur Verfügung stellen können.</t>
  </si>
  <si>
    <t>Bitte beachten Sie, dass es bei der Reflexion unbedingt erforderlich ist, dass Sie Ihre konkrete unterrichtliche Umsetzung der Lernsituationen vor Augen haben.
Da die Lernfelder der Bildungspläne für Nordrhein-Westfalen keine quantitativen Vorgaben für das Maß der Förderung digitaler Schlüsselkompetenzen beinhalten, ist die Bezugsgröße 1 als Maximalwert relativ. Darüber hinaus ist es selbstverständlich möglich, dass nicht alle Aspekte digitaler Schlüsselkompetenzen in jedem Lernfeld gleichermaßen fokussiert werden.</t>
  </si>
  <si>
    <r>
      <rPr>
        <b/>
        <sz val="11"/>
        <color rgb="FFFF0000"/>
        <rFont val="Calibri"/>
        <family val="2"/>
        <scheme val="minor"/>
      </rPr>
      <t>←</t>
    </r>
    <r>
      <rPr>
        <sz val="11"/>
        <color theme="1"/>
        <rFont val="Calibri"/>
        <family val="2"/>
        <scheme val="minor"/>
      </rPr>
      <t xml:space="preserve"> Auswahl der Berechnungsart</t>
    </r>
  </si>
  <si>
    <r>
      <t>Auswahl der Berechnungsart</t>
    </r>
    <r>
      <rPr>
        <b/>
        <sz val="11"/>
        <color theme="1"/>
        <rFont val="Calibri"/>
        <family val="2"/>
        <scheme val="minor"/>
      </rPr>
      <t xml:space="preserve"> </t>
    </r>
    <r>
      <rPr>
        <b/>
        <sz val="11"/>
        <color rgb="FFFF0000"/>
        <rFont val="Calibri"/>
        <family val="2"/>
      </rPr>
      <t>→</t>
    </r>
  </si>
  <si>
    <t>Titel des Lernfeldes :</t>
  </si>
  <si>
    <t>Titel der Lernsituation :</t>
  </si>
  <si>
    <t>Evaluierte Lernsituationen</t>
  </si>
  <si>
    <t xml:space="preserve">Bei der Auswertung für ein gesamtes Lernfeld wird der Wert aller zusammengefassten Indikatoren eines Schlüsselkompetenzbereiches gebildet. Dabei haben Sie in dem Blatt LF die Möglichkeit, aus folgenden Berechnungen für die Zusammenfassung der Indikatoren auszuwählen:
</t>
  </si>
  <si>
    <r>
      <rPr>
        <b/>
        <sz val="11"/>
        <rFont val="Calibri"/>
        <family val="2"/>
        <scheme val="minor"/>
      </rPr>
      <t>Akkumulierter Wert:</t>
    </r>
    <r>
      <rPr>
        <sz val="11"/>
        <rFont val="Calibri"/>
        <family val="2"/>
        <scheme val="minor"/>
      </rPr>
      <t xml:space="preserve"> 
Alle Werte eines einzelnen Indikators werden in der Gesamtauswertung addiert. Der Wert 1 kann nicht überschritten werden. 
</t>
    </r>
    <r>
      <rPr>
        <b/>
        <sz val="11"/>
        <rFont val="Calibri"/>
        <family val="2"/>
        <scheme val="minor"/>
      </rPr>
      <t xml:space="preserve">Durchschnittlicher Wert:(Voreingestellt)
</t>
    </r>
    <r>
      <rPr>
        <sz val="11"/>
        <rFont val="Calibri"/>
        <family val="2"/>
        <scheme val="minor"/>
      </rPr>
      <t xml:space="preserve">Alle Werte eines einzelnen Indikators werden in der Gesamtauswertung addiert und durch die Anzahl der betrachteten Lernsituationen dividiert.
</t>
    </r>
    <r>
      <rPr>
        <b/>
        <sz val="11"/>
        <rFont val="Calibri"/>
        <family val="2"/>
        <scheme val="minor"/>
      </rPr>
      <t xml:space="preserve">Maximalwert:
</t>
    </r>
    <r>
      <rPr>
        <sz val="11"/>
        <rFont val="Calibri"/>
        <family val="2"/>
        <scheme val="minor"/>
      </rPr>
      <t>Der Maximalwert eines einzelnen Indikators in den betrachteten Lernsituationen wird für die Gesamtauswertung übernommen.</t>
    </r>
  </si>
  <si>
    <t xml:space="preserve">Darüber hinaus können Sie die Förderung der digitalen Schlüsselkompetenzen innerhalb eines gesamten Lernfeldes/einer gesamten Anforderungssituation visualisieren, indem Sie die Reflexion für jede Lernsituation dieses Lernfeldes/dieser Anforderungssituation durchführen und dafür jeweils ein neues der vordefinierten Tabellenblätter nutzen.
Den Grad des Kompetenzerwerbs der SuS können Sie wie folgt gewichten: "nicht" = 0; "kaum" = 0,33; "überwiegend" = 0,67; "voll" = 1
Auf den letzten Tabellenblättern sehen Sie die Visualisierung der über die einzelnen Lernsituationen erworbenen digitalen Schlüsselkompetenzen. </t>
  </si>
  <si>
    <t>Beispielberechnung:
MK1 in LS 1 = 0,33
MK1 in LS 2 = 0,67
MK1 in LS 3 = 0,33
daraus ergibt sich für die Gesamtauswertung:
Akkumulierter Wert          : MK1 = 1
Durchschnittlicher Wert   : MK1 = 0,44
Maximalwert                      : MK1 = 0,67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</si>
</sst>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x14ac:knownFonts="1">
    <font>
      <sz val="11"/>
      <color theme="1"/>
      <name val="Calibri"/>
      <family val="2"/>
      <scheme val="minor"/>
    </font>
    <font>
      <sz val="11"/>
      <name val="Calibri"/>
      <family val="2"/>
      <scheme val="minor"/>
    </font>
    <font>
      <sz val="9"/>
      <name val="Arial"/>
      <family val="2"/>
    </font>
    <font>
      <sz val="9"/>
      <color theme="1"/>
      <name val="Calibri"/>
      <family val="2"/>
      <scheme val="minor"/>
    </font>
    <font>
      <sz val="9"/>
      <color theme="1"/>
      <name val="Arial"/>
      <family val="2"/>
    </font>
    <font>
      <b/>
      <sz val="9"/>
      <color theme="1"/>
      <name val="Arial"/>
      <family val="2"/>
    </font>
    <font>
      <b/>
      <sz val="9"/>
      <color indexed="81"/>
      <name val="Tahoma"/>
      <family val="2"/>
    </font>
    <font>
      <sz val="9"/>
      <color indexed="81"/>
      <name val="Tahoma"/>
      <family val="2"/>
    </font>
    <font>
      <b/>
      <strike/>
      <sz val="9"/>
      <color rgb="FF00B050"/>
      <name val="Arial"/>
      <family val="2"/>
    </font>
    <font>
      <sz val="8"/>
      <name val="Calibri"/>
      <family val="2"/>
      <scheme val="minor"/>
    </font>
    <font>
      <sz val="8"/>
      <color theme="1"/>
      <name val="Calibri"/>
      <family val="2"/>
      <scheme val="minor"/>
    </font>
    <font>
      <b/>
      <sz val="8"/>
      <color theme="1"/>
      <name val="Arial"/>
      <family val="2"/>
    </font>
    <font>
      <sz val="10"/>
      <color theme="1"/>
      <name val="Calibri"/>
      <family val="2"/>
      <scheme val="minor"/>
    </font>
    <font>
      <sz val="12"/>
      <color theme="1"/>
      <name val="Calibri"/>
      <family val="2"/>
      <scheme val="minor"/>
    </font>
    <font>
      <b/>
      <sz val="11"/>
      <color theme="1"/>
      <name val="Calibri"/>
      <family val="2"/>
      <scheme val="minor"/>
    </font>
    <font>
      <sz val="16"/>
      <color theme="1"/>
      <name val="Calibri"/>
      <family val="2"/>
      <scheme val="minor"/>
    </font>
    <font>
      <sz val="20"/>
      <color theme="1"/>
      <name val="Calibri"/>
      <family val="2"/>
      <scheme val="minor"/>
    </font>
    <font>
      <b/>
      <sz val="20"/>
      <color theme="1"/>
      <name val="Calibri"/>
      <family val="2"/>
      <scheme val="minor"/>
    </font>
    <font>
      <u/>
      <sz val="11"/>
      <color theme="10"/>
      <name val="Calibri"/>
      <family val="2"/>
      <scheme val="minor"/>
    </font>
    <font>
      <u/>
      <sz val="18"/>
      <color rgb="FF00B050"/>
      <name val="Calibri"/>
      <family val="2"/>
      <scheme val="minor"/>
    </font>
    <font>
      <u/>
      <sz val="16"/>
      <color rgb="FF00B050"/>
      <name val="Calibri"/>
      <family val="2"/>
      <scheme val="minor"/>
    </font>
    <font>
      <sz val="9"/>
      <color indexed="81"/>
      <name val="Segoe UI"/>
      <charset val="1"/>
    </font>
    <font>
      <sz val="9"/>
      <color indexed="81"/>
      <name val="Segoe UI"/>
      <family val="2"/>
    </font>
    <font>
      <u/>
      <sz val="11"/>
      <color theme="4"/>
      <name val="Calibri"/>
      <family val="2"/>
      <scheme val="minor"/>
    </font>
    <font>
      <b/>
      <sz val="9"/>
      <color theme="1"/>
      <name val="Calibri"/>
      <family val="2"/>
      <scheme val="minor"/>
    </font>
    <font>
      <sz val="11"/>
      <name val="Calibri"/>
      <family val="2"/>
    </font>
    <font>
      <b/>
      <sz val="11"/>
      <color rgb="FFFF0000"/>
      <name val="Calibri"/>
      <family val="2"/>
      <scheme val="minor"/>
    </font>
    <font>
      <b/>
      <sz val="9"/>
      <color rgb="FFFF0000"/>
      <name val="Calibri"/>
      <family val="2"/>
      <scheme val="minor"/>
    </font>
    <font>
      <b/>
      <sz val="11"/>
      <name val="Calibri"/>
      <family val="2"/>
      <scheme val="minor"/>
    </font>
    <font>
      <u/>
      <sz val="11"/>
      <name val="Calibri"/>
      <family val="2"/>
      <scheme val="minor"/>
    </font>
    <font>
      <b/>
      <sz val="11"/>
      <color rgb="FFFF0000"/>
      <name val="Calibri"/>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gradientFill degree="180">
        <stop position="0">
          <color theme="0"/>
        </stop>
        <stop position="1">
          <color rgb="FFFFC000"/>
        </stop>
      </gradientFill>
    </fill>
    <fill>
      <gradientFill degree="180">
        <stop position="0">
          <color theme="0"/>
        </stop>
        <stop position="1">
          <color theme="4"/>
        </stop>
      </gradientFill>
    </fill>
    <fill>
      <gradientFill>
        <stop position="0">
          <color rgb="FF92D050"/>
        </stop>
        <stop position="1">
          <color theme="0"/>
        </stop>
      </gradient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3" fillId="0" borderId="0"/>
    <xf numFmtId="0" fontId="18" fillId="0" borderId="0" applyNumberFormat="0" applyFill="0" applyBorder="0" applyAlignment="0" applyProtection="0"/>
  </cellStyleXfs>
  <cellXfs count="264">
    <xf numFmtId="0" fontId="0" fillId="0" borderId="0" xfId="0"/>
    <xf numFmtId="0" fontId="0" fillId="0" borderId="0" xfId="0" applyAlignment="1">
      <alignment horizontal="left" vertical="center"/>
    </xf>
    <xf numFmtId="0" fontId="3" fillId="0" borderId="10" xfId="0" applyFont="1" applyBorder="1" applyAlignment="1">
      <alignment horizontal="center" vertical="center" wrapText="1"/>
    </xf>
    <xf numFmtId="0" fontId="3" fillId="0" borderId="25" xfId="0" applyFont="1" applyBorder="1" applyAlignment="1">
      <alignment horizontal="center" vertical="center" wrapText="1"/>
    </xf>
    <xf numFmtId="0" fontId="0" fillId="0" borderId="0" xfId="0" applyAlignment="1">
      <alignment horizontal="right"/>
    </xf>
    <xf numFmtId="164" fontId="0" fillId="0" borderId="0" xfId="0" applyNumberFormat="1" applyAlignment="1">
      <alignment horizontal="left" vertical="center"/>
    </xf>
    <xf numFmtId="0" fontId="10" fillId="0" borderId="22" xfId="0" applyFont="1" applyBorder="1"/>
    <xf numFmtId="0" fontId="10" fillId="0" borderId="2" xfId="0" applyFont="1" applyBorder="1"/>
    <xf numFmtId="0" fontId="10" fillId="0" borderId="26" xfId="0" applyFont="1" applyBorder="1"/>
    <xf numFmtId="0" fontId="3" fillId="2" borderId="2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Alignment="1">
      <alignment horizontal="right" vertical="top"/>
    </xf>
    <xf numFmtId="0" fontId="11" fillId="4" borderId="13" xfId="0" applyFont="1" applyFill="1" applyBorder="1" applyAlignment="1">
      <alignment horizontal="center" vertical="center" textRotation="90" wrapText="1"/>
    </xf>
    <xf numFmtId="0" fontId="11" fillId="5" borderId="13" xfId="0" applyFont="1" applyFill="1" applyBorder="1" applyAlignment="1">
      <alignment horizontal="center" vertical="center" textRotation="90" wrapText="1"/>
    </xf>
    <xf numFmtId="0" fontId="11" fillId="6" borderId="13" xfId="0" applyFont="1" applyFill="1" applyBorder="1" applyAlignment="1">
      <alignment horizontal="center" vertical="center" textRotation="90" wrapText="1"/>
    </xf>
    <xf numFmtId="0" fontId="12" fillId="2" borderId="13" xfId="0" applyFont="1" applyFill="1" applyBorder="1"/>
    <xf numFmtId="164" fontId="10" fillId="0" borderId="6" xfId="0" applyNumberFormat="1" applyFont="1" applyFill="1" applyBorder="1" applyAlignment="1">
      <alignment horizontal="right" vertical="top"/>
    </xf>
    <xf numFmtId="0" fontId="1" fillId="0" borderId="0" xfId="0" applyFont="1"/>
    <xf numFmtId="0" fontId="1" fillId="0" borderId="0" xfId="0" applyFont="1" applyAlignment="1">
      <alignment horizontal="left" vertical="center"/>
    </xf>
    <xf numFmtId="0" fontId="1" fillId="0" borderId="0" xfId="0" applyFont="1" applyAlignment="1">
      <alignment horizontal="right" vertical="top"/>
    </xf>
    <xf numFmtId="0" fontId="1" fillId="0" borderId="0" xfId="0" applyFont="1" applyAlignment="1"/>
    <xf numFmtId="0" fontId="1"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12" fillId="2" borderId="14" xfId="0" applyFont="1" applyFill="1" applyBorder="1" applyAlignment="1">
      <alignment wrapText="1"/>
    </xf>
    <xf numFmtId="0" fontId="12" fillId="2" borderId="15" xfId="0" applyFont="1" applyFill="1" applyBorder="1" applyAlignment="1">
      <alignment wrapText="1"/>
    </xf>
    <xf numFmtId="0" fontId="12" fillId="2" borderId="39" xfId="0" applyFont="1" applyFill="1" applyBorder="1" applyAlignment="1">
      <alignment wrapText="1"/>
    </xf>
    <xf numFmtId="0" fontId="1" fillId="0" borderId="0" xfId="0" applyFont="1" applyFill="1"/>
    <xf numFmtId="0" fontId="1" fillId="0" borderId="34" xfId="0" applyFont="1" applyFill="1" applyBorder="1"/>
    <xf numFmtId="0" fontId="1" fillId="0" borderId="0" xfId="0" applyFont="1" applyFill="1" applyBorder="1"/>
    <xf numFmtId="0" fontId="1" fillId="0" borderId="0" xfId="0" applyFont="1" applyBorder="1"/>
    <xf numFmtId="0" fontId="0" fillId="0" borderId="0" xfId="0" applyBorder="1"/>
    <xf numFmtId="0" fontId="0" fillId="7" borderId="31" xfId="0" applyFill="1" applyBorder="1" applyAlignment="1">
      <alignment horizontal="right"/>
    </xf>
    <xf numFmtId="0" fontId="0" fillId="8" borderId="31" xfId="0" applyFill="1" applyBorder="1" applyAlignment="1">
      <alignment horizontal="right"/>
    </xf>
    <xf numFmtId="0" fontId="0" fillId="9" borderId="31" xfId="0" applyFill="1" applyBorder="1" applyAlignment="1">
      <alignment horizontal="right"/>
    </xf>
    <xf numFmtId="0" fontId="10" fillId="0" borderId="0" xfId="0" applyFont="1"/>
    <xf numFmtId="0" fontId="9" fillId="0" borderId="0" xfId="0" applyFont="1"/>
    <xf numFmtId="0" fontId="3" fillId="2" borderId="25" xfId="0" applyFont="1" applyFill="1" applyBorder="1" applyAlignment="1">
      <alignment horizontal="center" vertical="center" wrapText="1"/>
    </xf>
    <xf numFmtId="0" fontId="9" fillId="0" borderId="43" xfId="0" applyFont="1" applyBorder="1" applyAlignment="1" applyProtection="1">
      <alignment vertical="top"/>
      <protection locked="0"/>
    </xf>
    <xf numFmtId="0" fontId="9" fillId="0" borderId="41" xfId="0" applyFont="1" applyBorder="1" applyAlignment="1" applyProtection="1">
      <alignment vertical="top"/>
      <protection locked="0"/>
    </xf>
    <xf numFmtId="0" fontId="9" fillId="0" borderId="42" xfId="0" applyFont="1" applyBorder="1" applyAlignment="1" applyProtection="1">
      <alignment vertical="top"/>
      <protection locked="0"/>
    </xf>
    <xf numFmtId="0" fontId="9" fillId="0" borderId="40" xfId="0" applyFont="1" applyBorder="1" applyAlignment="1" applyProtection="1">
      <alignment vertical="top"/>
      <protection locked="0"/>
    </xf>
    <xf numFmtId="0" fontId="0" fillId="0" borderId="0" xfId="0" applyBorder="1" applyAlignment="1">
      <alignment vertical="top" wrapText="1"/>
    </xf>
    <xf numFmtId="0" fontId="0" fillId="0" borderId="0" xfId="0" applyBorder="1" applyAlignment="1">
      <alignment vertical="center"/>
    </xf>
    <xf numFmtId="0" fontId="0" fillId="10" borderId="1" xfId="0" applyFill="1" applyBorder="1" applyAlignment="1">
      <alignment horizontal="center" vertical="top" wrapText="1"/>
    </xf>
    <xf numFmtId="164" fontId="0" fillId="0" borderId="45" xfId="0" applyNumberFormat="1" applyFill="1" applyBorder="1" applyAlignment="1">
      <alignment horizontal="center" vertical="top" wrapText="1"/>
    </xf>
    <xf numFmtId="164" fontId="1" fillId="0" borderId="0" xfId="0" applyNumberFormat="1" applyFont="1"/>
    <xf numFmtId="164" fontId="1" fillId="0" borderId="0" xfId="0" applyNumberFormat="1" applyFont="1" applyFill="1" applyBorder="1"/>
    <xf numFmtId="0" fontId="1" fillId="3" borderId="1" xfId="0" quotePrefix="1" applyFont="1" applyFill="1" applyBorder="1" applyAlignment="1" applyProtection="1">
      <alignment horizontal="left"/>
      <protection locked="0"/>
    </xf>
    <xf numFmtId="0" fontId="1" fillId="3" borderId="1" xfId="0" quotePrefix="1" applyFont="1" applyFill="1" applyBorder="1" applyAlignment="1" applyProtection="1">
      <alignment horizontal="left"/>
      <protection locked="0"/>
    </xf>
    <xf numFmtId="0" fontId="19" fillId="0" borderId="16" xfId="2" applyFont="1" applyBorder="1" applyAlignment="1">
      <alignment horizontal="center" vertical="center" wrapText="1"/>
    </xf>
    <xf numFmtId="0" fontId="20" fillId="0" borderId="0" xfId="2" applyFont="1" applyBorder="1" applyAlignment="1">
      <alignment vertical="center" wrapText="1"/>
    </xf>
    <xf numFmtId="0" fontId="1" fillId="2" borderId="1" xfId="0" applyFont="1" applyFill="1" applyBorder="1" applyAlignment="1" applyProtection="1">
      <alignment horizontal="left"/>
    </xf>
    <xf numFmtId="0" fontId="1" fillId="2" borderId="1" xfId="0" quotePrefix="1" applyFont="1" applyFill="1" applyBorder="1" applyAlignment="1" applyProtection="1">
      <alignment horizontal="left"/>
      <protection locked="0"/>
    </xf>
    <xf numFmtId="0" fontId="3" fillId="2" borderId="10"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3" fillId="2" borderId="7" xfId="0" applyFont="1" applyFill="1" applyBorder="1" applyAlignment="1">
      <alignment horizontal="center"/>
    </xf>
    <xf numFmtId="0" fontId="3" fillId="2" borderId="49" xfId="0" applyFont="1" applyFill="1" applyBorder="1" applyAlignment="1">
      <alignment horizontal="center" vertical="center" wrapText="1"/>
    </xf>
    <xf numFmtId="0" fontId="3" fillId="2" borderId="6" xfId="0" applyFont="1" applyFill="1" applyBorder="1" applyAlignment="1"/>
    <xf numFmtId="0" fontId="10" fillId="0" borderId="30" xfId="0" applyFont="1" applyBorder="1"/>
    <xf numFmtId="0" fontId="24" fillId="2" borderId="6" xfId="0" applyFont="1" applyFill="1" applyBorder="1" applyAlignment="1"/>
    <xf numFmtId="0" fontId="3" fillId="2" borderId="59" xfId="0" applyFont="1" applyFill="1" applyBorder="1" applyAlignment="1"/>
    <xf numFmtId="0" fontId="24" fillId="2" borderId="60" xfId="0" applyFont="1" applyFill="1" applyBorder="1" applyAlignment="1"/>
    <xf numFmtId="0" fontId="3" fillId="2" borderId="22" xfId="0" applyFont="1" applyFill="1" applyBorder="1" applyAlignment="1"/>
    <xf numFmtId="0" fontId="3" fillId="2" borderId="60" xfId="0" applyFont="1" applyFill="1" applyBorder="1" applyAlignment="1"/>
    <xf numFmtId="0" fontId="25" fillId="0" borderId="0" xfId="0" applyFont="1"/>
    <xf numFmtId="0" fontId="28" fillId="0" borderId="0" xfId="0" applyFont="1" applyAlignment="1">
      <alignment vertical="center" wrapText="1"/>
    </xf>
    <xf numFmtId="0" fontId="1" fillId="0" borderId="0" xfId="0" applyFont="1" applyAlignment="1">
      <alignment horizontal="left" vertical="top" wrapText="1"/>
    </xf>
    <xf numFmtId="0" fontId="29" fillId="0" borderId="0" xfId="2" applyFont="1"/>
    <xf numFmtId="0" fontId="1" fillId="0" borderId="0" xfId="0" applyFont="1" applyAlignment="1">
      <alignment horizontal="left" vertical="top"/>
    </xf>
    <xf numFmtId="0" fontId="1" fillId="0" borderId="1" xfId="0" applyFont="1" applyBorder="1" applyAlignment="1">
      <alignment horizontal="left" vertical="top" wrapText="1"/>
    </xf>
    <xf numFmtId="0" fontId="0" fillId="0" borderId="0" xfId="0" applyFill="1" applyBorder="1" applyAlignment="1">
      <alignment horizontal="center" vertical="top" wrapText="1"/>
    </xf>
    <xf numFmtId="2" fontId="0" fillId="0" borderId="0" xfId="0" applyNumberFormat="1" applyFill="1" applyBorder="1" applyAlignment="1">
      <alignment horizontal="center" vertical="top" wrapText="1"/>
    </xf>
    <xf numFmtId="0" fontId="0" fillId="0" borderId="0" xfId="0" applyFill="1" applyBorder="1" applyAlignment="1">
      <alignment horizontal="center"/>
    </xf>
    <xf numFmtId="2" fontId="0" fillId="0" borderId="0" xfId="0" applyNumberFormat="1" applyFill="1" applyBorder="1" applyAlignment="1">
      <alignment horizontal="center"/>
    </xf>
    <xf numFmtId="2" fontId="0" fillId="0" borderId="0" xfId="0" applyNumberFormat="1" applyFill="1" applyBorder="1" applyAlignment="1">
      <alignment horizontal="center" vertical="center"/>
    </xf>
    <xf numFmtId="0" fontId="0" fillId="0" borderId="0" xfId="0" applyFill="1" applyBorder="1" applyAlignment="1">
      <alignment horizontal="center" vertical="center"/>
    </xf>
    <xf numFmtId="2" fontId="10" fillId="0" borderId="54" xfId="0" applyNumberFormat="1" applyFont="1" applyBorder="1" applyAlignment="1">
      <alignment horizontal="center"/>
    </xf>
    <xf numFmtId="2" fontId="10" fillId="0" borderId="9" xfId="0" applyNumberFormat="1" applyFont="1" applyBorder="1" applyAlignment="1">
      <alignment horizontal="center"/>
    </xf>
    <xf numFmtId="2" fontId="10" fillId="0" borderId="20" xfId="0" applyNumberFormat="1" applyFont="1" applyBorder="1" applyAlignment="1">
      <alignment horizontal="center"/>
    </xf>
    <xf numFmtId="2" fontId="10" fillId="0" borderId="19" xfId="0" applyNumberFormat="1" applyFont="1" applyBorder="1" applyAlignment="1">
      <alignment horizontal="center"/>
    </xf>
    <xf numFmtId="2" fontId="0" fillId="7" borderId="3" xfId="0" applyNumberFormat="1" applyFill="1" applyBorder="1" applyAlignment="1">
      <alignment horizontal="center" vertical="center"/>
    </xf>
    <xf numFmtId="2" fontId="0" fillId="8" borderId="3" xfId="0" applyNumberFormat="1" applyFill="1" applyBorder="1" applyAlignment="1">
      <alignment horizontal="center" vertical="center"/>
    </xf>
    <xf numFmtId="2" fontId="0" fillId="9" borderId="3" xfId="0" applyNumberFormat="1" applyFill="1" applyBorder="1" applyAlignment="1">
      <alignment horizontal="center" vertical="center"/>
    </xf>
    <xf numFmtId="2" fontId="0" fillId="0" borderId="0" xfId="0" applyNumberFormat="1"/>
    <xf numFmtId="2" fontId="3" fillId="2" borderId="7" xfId="0" applyNumberFormat="1" applyFont="1" applyFill="1" applyBorder="1" applyAlignment="1">
      <alignment horizontal="center"/>
    </xf>
    <xf numFmtId="2" fontId="0" fillId="7" borderId="3" xfId="0" applyNumberFormat="1" applyFill="1" applyBorder="1" applyAlignment="1">
      <alignment horizontal="left" vertical="center"/>
    </xf>
    <xf numFmtId="2" fontId="0" fillId="8" borderId="3" xfId="0" applyNumberFormat="1" applyFill="1" applyBorder="1" applyAlignment="1">
      <alignment horizontal="left" vertical="center"/>
    </xf>
    <xf numFmtId="2" fontId="0" fillId="9" borderId="3" xfId="0" applyNumberFormat="1" applyFill="1" applyBorder="1" applyAlignment="1">
      <alignment horizontal="left" vertical="center"/>
    </xf>
    <xf numFmtId="2" fontId="10" fillId="7" borderId="55" xfId="0" applyNumberFormat="1" applyFont="1" applyFill="1" applyBorder="1" applyAlignment="1">
      <alignment horizontal="center" vertical="center" wrapText="1"/>
    </xf>
    <xf numFmtId="2" fontId="10" fillId="0" borderId="9" xfId="0" applyNumberFormat="1" applyFont="1" applyBorder="1" applyAlignment="1">
      <alignment horizontal="center" vertical="center"/>
    </xf>
    <xf numFmtId="2" fontId="10" fillId="0" borderId="20" xfId="0" applyNumberFormat="1" applyFont="1" applyBorder="1" applyAlignment="1">
      <alignment horizontal="center" vertical="center"/>
    </xf>
    <xf numFmtId="2" fontId="10" fillId="0" borderId="19" xfId="0" applyNumberFormat="1" applyFont="1" applyBorder="1" applyAlignment="1">
      <alignment horizontal="center" vertical="center"/>
    </xf>
    <xf numFmtId="0" fontId="1" fillId="0" borderId="0" xfId="0" applyFont="1" applyAlignment="1">
      <alignment horizontal="left" vertical="top" wrapText="1"/>
    </xf>
    <xf numFmtId="0" fontId="3" fillId="2" borderId="13" xfId="0" applyFont="1" applyFill="1" applyBorder="1" applyAlignment="1">
      <alignment horizontal="left"/>
    </xf>
    <xf numFmtId="0" fontId="3" fillId="2" borderId="14" xfId="0" applyFont="1" applyFill="1" applyBorder="1" applyAlignment="1">
      <alignment horizontal="left"/>
    </xf>
    <xf numFmtId="0" fontId="3" fillId="2" borderId="15" xfId="0" applyFont="1" applyFill="1" applyBorder="1" applyAlignment="1">
      <alignment horizontal="left"/>
    </xf>
    <xf numFmtId="0" fontId="3" fillId="2" borderId="57" xfId="0" applyFont="1" applyFill="1" applyBorder="1" applyAlignment="1">
      <alignment horizontal="center"/>
    </xf>
    <xf numFmtId="0" fontId="3" fillId="2" borderId="58" xfId="0" applyFont="1" applyFill="1" applyBorder="1" applyAlignment="1">
      <alignment horizontal="center"/>
    </xf>
    <xf numFmtId="0" fontId="0" fillId="0" borderId="32" xfId="0" applyBorder="1" applyAlignment="1">
      <alignment horizontal="left" vertical="top" wrapText="1"/>
    </xf>
    <xf numFmtId="0" fontId="0" fillId="0" borderId="28" xfId="0" applyBorder="1" applyAlignment="1">
      <alignment horizontal="left" vertical="top" wrapText="1"/>
    </xf>
    <xf numFmtId="0" fontId="0" fillId="0" borderId="33" xfId="0" applyBorder="1" applyAlignment="1">
      <alignment horizontal="left" vertical="top" wrapText="1"/>
    </xf>
    <xf numFmtId="0" fontId="0" fillId="0" borderId="32" xfId="0" applyBorder="1" applyAlignment="1">
      <alignment horizontal="left" vertical="top"/>
    </xf>
    <xf numFmtId="0" fontId="0" fillId="0" borderId="28" xfId="0" applyBorder="1" applyAlignment="1">
      <alignment horizontal="left" vertical="top"/>
    </xf>
    <xf numFmtId="0" fontId="0" fillId="0" borderId="33" xfId="0" applyBorder="1" applyAlignment="1">
      <alignment horizontal="left" vertical="top"/>
    </xf>
    <xf numFmtId="0" fontId="0" fillId="0" borderId="34"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0" xfId="0" applyBorder="1" applyAlignment="1">
      <alignment horizontal="left" vertical="top" wrapText="1"/>
    </xf>
    <xf numFmtId="0" fontId="0" fillId="0" borderId="37" xfId="0" applyBorder="1" applyAlignment="1">
      <alignment horizontal="left" vertical="top" wrapText="1"/>
    </xf>
    <xf numFmtId="0" fontId="10" fillId="0" borderId="22" xfId="0" applyFont="1" applyBorder="1" applyAlignment="1">
      <alignment horizontal="left"/>
    </xf>
    <xf numFmtId="0" fontId="10" fillId="0" borderId="2" xfId="0" applyFont="1" applyBorder="1" applyAlignment="1">
      <alignment horizontal="left"/>
    </xf>
    <xf numFmtId="0" fontId="0" fillId="0" borderId="2" xfId="0" applyBorder="1" applyAlignment="1">
      <alignment horizontal="left" vertical="center"/>
    </xf>
    <xf numFmtId="0" fontId="0" fillId="0" borderId="3" xfId="0" applyBorder="1" applyAlignment="1">
      <alignment horizontal="left" vertical="center"/>
    </xf>
    <xf numFmtId="0" fontId="3" fillId="2" borderId="5" xfId="0" applyFont="1" applyFill="1" applyBorder="1" applyAlignment="1">
      <alignment horizontal="left" indent="2"/>
    </xf>
    <xf numFmtId="0" fontId="3" fillId="2" borderId="38" xfId="0" applyFont="1" applyFill="1" applyBorder="1" applyAlignment="1">
      <alignment horizontal="left" indent="2"/>
    </xf>
    <xf numFmtId="0" fontId="0" fillId="0" borderId="14" xfId="0" applyFont="1" applyBorder="1" applyAlignment="1">
      <alignment horizontal="left" vertical="top" wrapText="1"/>
    </xf>
    <xf numFmtId="0" fontId="0" fillId="0" borderId="15" xfId="0" applyFont="1" applyBorder="1" applyAlignment="1">
      <alignment horizontal="left" vertical="top" wrapText="1"/>
    </xf>
    <xf numFmtId="0" fontId="0" fillId="0" borderId="31" xfId="0" applyBorder="1" applyAlignment="1">
      <alignment horizontal="right"/>
    </xf>
    <xf numFmtId="0" fontId="0" fillId="0" borderId="2" xfId="0" applyBorder="1" applyAlignment="1">
      <alignment horizontal="right"/>
    </xf>
    <xf numFmtId="14" fontId="0" fillId="0" borderId="2" xfId="0" applyNumberFormat="1" applyBorder="1" applyAlignment="1">
      <alignment horizontal="left" vertical="center"/>
    </xf>
    <xf numFmtId="0" fontId="1" fillId="2" borderId="10" xfId="0" applyFont="1" applyFill="1" applyBorder="1" applyAlignment="1">
      <alignment horizontal="right"/>
    </xf>
    <xf numFmtId="0" fontId="1" fillId="2" borderId="2" xfId="0" applyFont="1" applyFill="1" applyBorder="1" applyAlignment="1">
      <alignment horizontal="right"/>
    </xf>
    <xf numFmtId="0" fontId="1" fillId="2" borderId="3" xfId="0" applyFont="1" applyFill="1" applyBorder="1" applyAlignment="1">
      <alignment horizontal="right"/>
    </xf>
    <xf numFmtId="0" fontId="1" fillId="2" borderId="31" xfId="0" applyFont="1" applyFill="1" applyBorder="1" applyAlignment="1">
      <alignment horizontal="center"/>
    </xf>
    <xf numFmtId="0" fontId="1" fillId="2" borderId="24" xfId="0" applyFont="1" applyFill="1" applyBorder="1" applyAlignment="1">
      <alignment horizontal="center"/>
    </xf>
    <xf numFmtId="0" fontId="10" fillId="0" borderId="26" xfId="0" applyFont="1" applyBorder="1" applyAlignment="1">
      <alignment horizontal="left"/>
    </xf>
    <xf numFmtId="0" fontId="11" fillId="6" borderId="21" xfId="0" applyFont="1" applyFill="1" applyBorder="1" applyAlignment="1">
      <alignment horizontal="center" vertical="center" textRotation="90" wrapText="1"/>
    </xf>
    <xf numFmtId="0" fontId="11" fillId="6" borderId="10" xfId="0" applyFont="1" applyFill="1" applyBorder="1" applyAlignment="1">
      <alignment horizontal="center" vertical="center" textRotation="90" wrapText="1"/>
    </xf>
    <xf numFmtId="0" fontId="11" fillId="6" borderId="25" xfId="0" applyFont="1" applyFill="1" applyBorder="1" applyAlignment="1">
      <alignment horizontal="center" vertical="center" textRotation="90" wrapText="1"/>
    </xf>
    <xf numFmtId="0" fontId="11" fillId="5" borderId="21" xfId="0" applyFont="1" applyFill="1" applyBorder="1" applyAlignment="1">
      <alignment horizontal="center" vertical="center" textRotation="90" wrapText="1"/>
    </xf>
    <xf numFmtId="0" fontId="11" fillId="5" borderId="10" xfId="0" applyFont="1" applyFill="1" applyBorder="1" applyAlignment="1">
      <alignment horizontal="center" vertical="center" textRotation="90" wrapText="1"/>
    </xf>
    <xf numFmtId="0" fontId="11" fillId="5" borderId="25" xfId="0" applyFont="1" applyFill="1" applyBorder="1" applyAlignment="1">
      <alignment horizontal="center" vertical="center" textRotation="90" wrapText="1"/>
    </xf>
    <xf numFmtId="0" fontId="10" fillId="0" borderId="30" xfId="0" applyFont="1" applyBorder="1" applyAlignment="1">
      <alignment horizontal="left"/>
    </xf>
    <xf numFmtId="0" fontId="3" fillId="2" borderId="2"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8"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3" fillId="0" borderId="2"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10" fillId="0" borderId="11"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1" fillId="4" borderId="56" xfId="0" applyFont="1" applyFill="1" applyBorder="1" applyAlignment="1">
      <alignment horizontal="center" vertical="center" textRotation="90" wrapText="1"/>
    </xf>
    <xf numFmtId="0" fontId="11" fillId="4" borderId="10" xfId="0" applyFont="1" applyFill="1" applyBorder="1" applyAlignment="1">
      <alignment horizontal="center" vertical="center" textRotation="90" wrapText="1"/>
    </xf>
    <xf numFmtId="0" fontId="11" fillId="4" borderId="25" xfId="0" applyFont="1" applyFill="1" applyBorder="1" applyAlignment="1">
      <alignment horizontal="center" vertical="center" textRotation="90" wrapText="1"/>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29" xfId="0" applyFont="1" applyBorder="1" applyAlignment="1" applyProtection="1">
      <alignment horizontal="left" vertical="top" wrapText="1"/>
      <protection locked="0"/>
    </xf>
    <xf numFmtId="0" fontId="5" fillId="6" borderId="17" xfId="0" applyFont="1" applyFill="1" applyBorder="1" applyAlignment="1">
      <alignment horizontal="center" vertical="center" textRotation="90" wrapText="1"/>
    </xf>
    <xf numFmtId="0" fontId="5" fillId="6" borderId="16" xfId="0" applyFont="1" applyFill="1" applyBorder="1" applyAlignment="1">
      <alignment horizontal="center" vertical="center" textRotation="90" wrapText="1"/>
    </xf>
    <xf numFmtId="0" fontId="5" fillId="6" borderId="18" xfId="0" applyFont="1" applyFill="1" applyBorder="1" applyAlignment="1">
      <alignment horizontal="center" vertical="center" textRotation="90"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10" fillId="0" borderId="4"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4"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0" fontId="5" fillId="5" borderId="17" xfId="0" applyFont="1" applyFill="1" applyBorder="1" applyAlignment="1">
      <alignment horizontal="center" vertical="center" textRotation="90" wrapText="1"/>
    </xf>
    <xf numFmtId="0" fontId="5" fillId="5" borderId="16" xfId="0" applyFont="1" applyFill="1" applyBorder="1" applyAlignment="1">
      <alignment horizontal="center" vertical="center" textRotation="90" wrapText="1"/>
    </xf>
    <xf numFmtId="0" fontId="5" fillId="5" borderId="18" xfId="0" applyFont="1" applyFill="1" applyBorder="1" applyAlignment="1">
      <alignment horizontal="center" vertical="center" textRotation="90" wrapText="1"/>
    </xf>
    <xf numFmtId="0" fontId="5" fillId="4" borderId="17" xfId="0" applyFont="1" applyFill="1" applyBorder="1" applyAlignment="1">
      <alignment horizontal="center" vertical="center" textRotation="90" wrapText="1"/>
    </xf>
    <xf numFmtId="0" fontId="5" fillId="4" borderId="16" xfId="0" applyFont="1" applyFill="1" applyBorder="1" applyAlignment="1">
      <alignment horizontal="center" vertical="center" textRotation="90" wrapText="1"/>
    </xf>
    <xf numFmtId="0" fontId="5" fillId="4" borderId="18" xfId="0" applyFont="1" applyFill="1" applyBorder="1" applyAlignment="1">
      <alignment horizontal="center" vertical="center" textRotation="90" wrapText="1"/>
    </xf>
    <xf numFmtId="14" fontId="10" fillId="0" borderId="8" xfId="0" quotePrefix="1" applyNumberFormat="1" applyFont="1" applyBorder="1" applyAlignment="1" applyProtection="1">
      <alignment horizontal="left" vertical="top" wrapText="1"/>
      <protection locked="0"/>
    </xf>
    <xf numFmtId="0" fontId="12" fillId="2" borderId="13" xfId="0" applyFont="1" applyFill="1" applyBorder="1" applyAlignment="1">
      <alignment horizontal="left"/>
    </xf>
    <xf numFmtId="0" fontId="12" fillId="2" borderId="14" xfId="0" applyFont="1" applyFill="1" applyBorder="1" applyAlignment="1">
      <alignment horizontal="left"/>
    </xf>
    <xf numFmtId="0" fontId="12" fillId="2" borderId="15" xfId="0" applyFont="1" applyFill="1" applyBorder="1" applyAlignment="1">
      <alignment horizontal="left"/>
    </xf>
    <xf numFmtId="0" fontId="12" fillId="2" borderId="17" xfId="0" applyFont="1" applyFill="1" applyBorder="1" applyAlignment="1">
      <alignment horizontal="left" wrapText="1"/>
    </xf>
    <xf numFmtId="0" fontId="12" fillId="2" borderId="7" xfId="0" applyFont="1" applyFill="1" applyBorder="1" applyAlignment="1">
      <alignment horizontal="left" wrapText="1"/>
    </xf>
    <xf numFmtId="0" fontId="12" fillId="2" borderId="6" xfId="0" applyFont="1" applyFill="1" applyBorder="1" applyAlignment="1">
      <alignment horizontal="left" wrapText="1"/>
    </xf>
    <xf numFmtId="0" fontId="26" fillId="0" borderId="46" xfId="2" applyFont="1" applyBorder="1" applyAlignment="1">
      <alignment horizontal="right" vertical="center" wrapText="1"/>
    </xf>
    <xf numFmtId="0" fontId="26" fillId="0" borderId="46" xfId="2" applyFont="1" applyBorder="1" applyAlignment="1">
      <alignment horizontal="left" vertical="center" wrapText="1"/>
    </xf>
    <xf numFmtId="0" fontId="18" fillId="0" borderId="46" xfId="2" applyBorder="1" applyAlignment="1">
      <alignment horizontal="center" vertical="center" wrapText="1"/>
    </xf>
    <xf numFmtId="0" fontId="1" fillId="2" borderId="4" xfId="0" applyFont="1" applyFill="1" applyBorder="1" applyAlignment="1">
      <alignment horizontal="right"/>
    </xf>
    <xf numFmtId="0" fontId="1" fillId="2" borderId="5" xfId="0" applyFont="1" applyFill="1" applyBorder="1" applyAlignment="1">
      <alignment horizontal="right"/>
    </xf>
    <xf numFmtId="0" fontId="1" fillId="3" borderId="5" xfId="0" quotePrefix="1" applyFont="1" applyFill="1" applyBorder="1" applyAlignment="1" applyProtection="1">
      <alignment horizontal="left"/>
      <protection locked="0"/>
    </xf>
    <xf numFmtId="0" fontId="1" fillId="3" borderId="5" xfId="0" applyFont="1" applyFill="1" applyBorder="1" applyAlignment="1" applyProtection="1">
      <alignment horizontal="left"/>
      <protection locked="0"/>
    </xf>
    <xf numFmtId="0" fontId="1" fillId="3" borderId="19" xfId="0" applyFont="1" applyFill="1" applyBorder="1" applyAlignment="1" applyProtection="1">
      <alignment horizontal="left"/>
      <protection locked="0"/>
    </xf>
    <xf numFmtId="0" fontId="1" fillId="2" borderId="11" xfId="0" applyFont="1" applyFill="1" applyBorder="1" applyAlignment="1">
      <alignment horizontal="right"/>
    </xf>
    <xf numFmtId="0" fontId="1" fillId="2" borderId="12" xfId="0" applyFont="1" applyFill="1" applyBorder="1" applyAlignment="1">
      <alignment horizontal="right"/>
    </xf>
    <xf numFmtId="14" fontId="1" fillId="3" borderId="12" xfId="0" quotePrefix="1" applyNumberFormat="1" applyFont="1" applyFill="1" applyBorder="1" applyAlignment="1" applyProtection="1">
      <alignment horizontal="left"/>
      <protection locked="0"/>
    </xf>
    <xf numFmtId="14" fontId="1" fillId="3" borderId="12" xfId="0" applyNumberFormat="1" applyFont="1" applyFill="1" applyBorder="1" applyAlignment="1" applyProtection="1">
      <alignment horizontal="left"/>
      <protection locked="0"/>
    </xf>
    <xf numFmtId="0" fontId="1" fillId="3" borderId="12" xfId="0" quotePrefix="1" applyFont="1" applyFill="1" applyBorder="1" applyAlignment="1" applyProtection="1">
      <alignment horizontal="left"/>
      <protection locked="0"/>
    </xf>
    <xf numFmtId="0" fontId="1" fillId="3" borderId="12" xfId="0" applyFont="1" applyFill="1" applyBorder="1" applyAlignment="1" applyProtection="1">
      <alignment horizontal="left"/>
      <protection locked="0"/>
    </xf>
    <xf numFmtId="0" fontId="1" fillId="3" borderId="20" xfId="0" applyFont="1" applyFill="1" applyBorder="1" applyAlignment="1" applyProtection="1">
      <alignment horizontal="left"/>
      <protection locked="0"/>
    </xf>
    <xf numFmtId="0" fontId="1" fillId="2" borderId="8" xfId="0" applyFont="1" applyFill="1" applyBorder="1" applyAlignment="1">
      <alignment horizontal="right" vertical="top"/>
    </xf>
    <xf numFmtId="0" fontId="1" fillId="2" borderId="1" xfId="0" applyFont="1" applyFill="1" applyBorder="1" applyAlignment="1">
      <alignment horizontal="right" vertical="top"/>
    </xf>
    <xf numFmtId="0" fontId="1" fillId="3" borderId="1" xfId="0" quotePrefix="1"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 fillId="2" borderId="8" xfId="0" applyFont="1" applyFill="1" applyBorder="1" applyAlignment="1">
      <alignment horizontal="right"/>
    </xf>
    <xf numFmtId="0" fontId="1" fillId="2" borderId="1" xfId="0" applyFont="1" applyFill="1" applyBorder="1" applyAlignment="1">
      <alignment horizontal="right"/>
    </xf>
    <xf numFmtId="0" fontId="1" fillId="3" borderId="1" xfId="0" quotePrefix="1" applyFont="1" applyFill="1" applyBorder="1" applyAlignment="1" applyProtection="1">
      <alignment horizontal="left"/>
      <protection locked="0"/>
    </xf>
    <xf numFmtId="0" fontId="1" fillId="3" borderId="1" xfId="0" applyFont="1" applyFill="1" applyBorder="1" applyAlignment="1" applyProtection="1">
      <alignment horizontal="left"/>
      <protection locked="0"/>
    </xf>
    <xf numFmtId="0" fontId="1" fillId="3" borderId="9" xfId="0" applyFont="1" applyFill="1" applyBorder="1" applyAlignment="1" applyProtection="1">
      <alignment horizontal="left"/>
      <protection locked="0"/>
    </xf>
    <xf numFmtId="0" fontId="3" fillId="2" borderId="26" xfId="0" applyFont="1" applyFill="1" applyBorder="1" applyAlignment="1" applyProtection="1">
      <alignment horizontal="left" vertical="center" wrapText="1"/>
    </xf>
    <xf numFmtId="0" fontId="3" fillId="2" borderId="27" xfId="0" applyFont="1" applyFill="1" applyBorder="1" applyAlignment="1" applyProtection="1">
      <alignment horizontal="left" vertical="center" wrapText="1"/>
    </xf>
    <xf numFmtId="0" fontId="10" fillId="0" borderId="2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21"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3" fillId="2" borderId="2"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1" fillId="2" borderId="5" xfId="0" quotePrefix="1"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xf numFmtId="0" fontId="1" fillId="2" borderId="1" xfId="0" quotePrefix="1" applyFont="1" applyFill="1" applyBorder="1" applyAlignment="1" applyProtection="1">
      <alignment horizontal="left"/>
      <protection locked="0"/>
    </xf>
    <xf numFmtId="0" fontId="1" fillId="2" borderId="1" xfId="0" applyFont="1" applyFill="1" applyBorder="1" applyAlignment="1" applyProtection="1">
      <alignment horizontal="left"/>
      <protection locked="0"/>
    </xf>
    <xf numFmtId="0" fontId="1" fillId="2" borderId="9" xfId="0" applyFont="1" applyFill="1" applyBorder="1" applyAlignment="1" applyProtection="1">
      <alignment horizontal="left"/>
      <protection locked="0"/>
    </xf>
    <xf numFmtId="0" fontId="0" fillId="0" borderId="62" xfId="0" applyBorder="1" applyAlignment="1">
      <alignment horizontal="left"/>
    </xf>
    <xf numFmtId="0" fontId="0" fillId="0" borderId="61" xfId="0" applyBorder="1" applyAlignment="1">
      <alignment horizontal="left"/>
    </xf>
    <xf numFmtId="0" fontId="0" fillId="0" borderId="63" xfId="0" applyBorder="1" applyAlignment="1">
      <alignment horizontal="left"/>
    </xf>
    <xf numFmtId="0" fontId="0" fillId="0" borderId="4" xfId="0" applyBorder="1" applyAlignment="1">
      <alignment horizontal="center"/>
    </xf>
    <xf numFmtId="0" fontId="0" fillId="0" borderId="19" xfId="0" applyBorder="1" applyAlignment="1">
      <alignment horizontal="center"/>
    </xf>
    <xf numFmtId="0" fontId="0" fillId="0" borderId="21" xfId="0"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27" xfId="0" applyBorder="1" applyAlignment="1">
      <alignment horizontal="left"/>
    </xf>
    <xf numFmtId="0" fontId="1" fillId="2" borderId="5" xfId="0" applyFont="1" applyFill="1" applyBorder="1" applyAlignment="1" applyProtection="1">
      <alignment horizontal="left"/>
    </xf>
    <xf numFmtId="0" fontId="1" fillId="2" borderId="19" xfId="0" applyFont="1" applyFill="1" applyBorder="1" applyAlignment="1" applyProtection="1">
      <alignment horizontal="left"/>
    </xf>
    <xf numFmtId="0" fontId="1" fillId="2" borderId="10" xfId="0" applyFont="1" applyFill="1" applyBorder="1" applyAlignment="1" applyProtection="1">
      <alignment horizontal="right"/>
    </xf>
    <xf numFmtId="0" fontId="1" fillId="2" borderId="2" xfId="0" applyFont="1" applyFill="1" applyBorder="1" applyAlignment="1" applyProtection="1">
      <alignment horizontal="right"/>
    </xf>
    <xf numFmtId="0" fontId="1" fillId="2" borderId="3" xfId="0" applyFont="1" applyFill="1" applyBorder="1" applyAlignment="1" applyProtection="1">
      <alignment horizontal="right"/>
    </xf>
    <xf numFmtId="0" fontId="1" fillId="2" borderId="31" xfId="0" applyFont="1" applyFill="1" applyBorder="1" applyAlignment="1" applyProtection="1">
      <alignment horizontal="center"/>
    </xf>
    <xf numFmtId="0" fontId="1" fillId="2" borderId="24" xfId="0" applyFont="1" applyFill="1" applyBorder="1" applyAlignment="1" applyProtection="1">
      <alignment horizontal="center"/>
    </xf>
    <xf numFmtId="0" fontId="1" fillId="2" borderId="1" xfId="0" applyFont="1" applyFill="1" applyBorder="1" applyAlignment="1" applyProtection="1">
      <alignment horizontal="left"/>
    </xf>
    <xf numFmtId="0" fontId="1" fillId="2" borderId="9" xfId="0" applyFont="1" applyFill="1" applyBorder="1" applyAlignment="1" applyProtection="1">
      <alignment horizontal="left"/>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10" fillId="0" borderId="51" xfId="0" applyFont="1" applyBorder="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23" fillId="0" borderId="0" xfId="2" applyFont="1" applyFill="1" applyBorder="1" applyAlignment="1">
      <alignment horizontal="center" vertical="center" wrapText="1"/>
    </xf>
    <xf numFmtId="0" fontId="10" fillId="0" borderId="51" xfId="0" applyFont="1" applyBorder="1" applyAlignment="1" applyProtection="1">
      <alignment horizontal="left" vertical="top" wrapText="1"/>
      <protection locked="0"/>
    </xf>
    <xf numFmtId="0" fontId="10" fillId="0" borderId="44"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0" fillId="0" borderId="13" xfId="0" applyFill="1" applyBorder="1" applyAlignment="1">
      <alignment horizontal="center"/>
    </xf>
    <xf numFmtId="0" fontId="0" fillId="0" borderId="14" xfId="0" applyFill="1" applyBorder="1" applyAlignment="1">
      <alignment horizontal="center"/>
    </xf>
    <xf numFmtId="0" fontId="0" fillId="0" borderId="53" xfId="0" applyFill="1" applyBorder="1" applyAlignment="1">
      <alignment horizontal="center"/>
    </xf>
    <xf numFmtId="0" fontId="0" fillId="0" borderId="15" xfId="0" applyFill="1" applyBorder="1" applyAlignment="1">
      <alignment horizontal="center"/>
    </xf>
    <xf numFmtId="0" fontId="0" fillId="11" borderId="34" xfId="0" applyFill="1" applyBorder="1" applyAlignment="1">
      <alignment horizontal="center"/>
    </xf>
    <xf numFmtId="0" fontId="0" fillId="11" borderId="0" xfId="0" applyFill="1" applyBorder="1" applyAlignment="1">
      <alignment horizontal="center"/>
    </xf>
    <xf numFmtId="0" fontId="0" fillId="11" borderId="35" xfId="0" applyFill="1" applyBorder="1" applyAlignment="1">
      <alignment horizontal="center"/>
    </xf>
    <xf numFmtId="0" fontId="10" fillId="0" borderId="3" xfId="0" applyFont="1" applyBorder="1" applyAlignment="1">
      <alignment horizontal="left"/>
    </xf>
    <xf numFmtId="0" fontId="10" fillId="0" borderId="37" xfId="0" applyFont="1" applyBorder="1" applyAlignment="1">
      <alignment horizontal="left"/>
    </xf>
    <xf numFmtId="0" fontId="27" fillId="2" borderId="5" xfId="0" applyFont="1" applyFill="1" applyBorder="1" applyAlignment="1">
      <alignment horizontal="right"/>
    </xf>
    <xf numFmtId="0" fontId="27" fillId="2" borderId="38" xfId="0" applyFont="1" applyFill="1" applyBorder="1" applyAlignment="1">
      <alignment horizontal="right"/>
    </xf>
    <xf numFmtId="0" fontId="10" fillId="0" borderId="47" xfId="0" applyFont="1" applyBorder="1" applyAlignment="1">
      <alignment horizontal="left"/>
    </xf>
    <xf numFmtId="0" fontId="10" fillId="0" borderId="48" xfId="0" applyFont="1" applyBorder="1" applyAlignment="1">
      <alignment horizontal="left"/>
    </xf>
  </cellXfs>
  <cellStyles count="3">
    <cellStyle name="Link" xfId="2" builtinId="8"/>
    <cellStyle name="Standard" xfId="0" builtinId="0"/>
    <cellStyle name="Standard 5" xfId="1"/>
  </cellStyles>
  <dxfs count="50">
    <dxf>
      <font>
        <color theme="0" tint="-0.14996795556505021"/>
      </font>
    </dxf>
    <dxf>
      <font>
        <color theme="0"/>
      </font>
    </dxf>
    <dxf>
      <font>
        <color theme="0"/>
      </font>
    </dxf>
    <dxf>
      <font>
        <color theme="0" tint="-0.14996795556505021"/>
      </font>
      <numFmt numFmtId="0" formatCode="General"/>
    </dxf>
    <dxf>
      <font>
        <color theme="0"/>
      </font>
    </dxf>
    <dxf>
      <font>
        <color theme="0"/>
      </font>
    </dxf>
    <dxf>
      <font>
        <color theme="0"/>
      </font>
    </dxf>
    <dxf>
      <font>
        <color theme="0"/>
      </font>
    </dxf>
    <dxf>
      <font>
        <color theme="0"/>
      </font>
    </dxf>
    <dxf>
      <font>
        <color theme="0"/>
      </font>
    </dxf>
    <dxf>
      <font>
        <color theme="0"/>
      </font>
    </dxf>
    <dxf>
      <font>
        <color theme="0" tint="-0.14996795556505021"/>
      </font>
      <numFmt numFmtId="0" formatCode="General"/>
    </dxf>
    <dxf>
      <font>
        <color theme="0"/>
      </font>
    </dxf>
    <dxf>
      <font>
        <color theme="0"/>
      </font>
    </dxf>
    <dxf>
      <font>
        <color theme="0"/>
      </font>
    </dxf>
    <dxf>
      <font>
        <color theme="0"/>
      </font>
    </dxf>
    <dxf>
      <font>
        <color theme="0"/>
      </font>
    </dxf>
    <dxf>
      <font>
        <color theme="0"/>
      </font>
    </dxf>
    <dxf>
      <font>
        <color theme="0"/>
      </font>
    </dxf>
    <dxf>
      <font>
        <color theme="0" tint="-0.14996795556505021"/>
      </font>
      <numFmt numFmtId="0" formatCode="General"/>
    </dxf>
    <dxf>
      <font>
        <color theme="0"/>
      </font>
    </dxf>
    <dxf>
      <font>
        <color theme="0"/>
      </font>
    </dxf>
    <dxf>
      <font>
        <color theme="0"/>
      </font>
    </dxf>
    <dxf>
      <font>
        <color theme="0"/>
      </font>
    </dxf>
    <dxf>
      <font>
        <color theme="0"/>
      </font>
    </dxf>
    <dxf>
      <font>
        <color theme="0"/>
      </font>
    </dxf>
    <dxf>
      <font>
        <color theme="0"/>
      </font>
    </dxf>
    <dxf>
      <font>
        <color theme="0" tint="-0.14996795556505021"/>
      </font>
      <numFmt numFmtId="0" formatCode="General"/>
    </dxf>
    <dxf>
      <font>
        <color theme="0"/>
      </font>
    </dxf>
    <dxf>
      <font>
        <color theme="0"/>
      </font>
    </dxf>
    <dxf>
      <font>
        <color theme="0"/>
      </font>
    </dxf>
    <dxf>
      <font>
        <color theme="0"/>
      </font>
    </dxf>
    <dxf>
      <font>
        <color theme="0"/>
      </font>
    </dxf>
    <dxf>
      <font>
        <color theme="0"/>
      </font>
    </dxf>
    <dxf>
      <font>
        <color theme="0"/>
      </font>
    </dxf>
    <dxf>
      <font>
        <color theme="0" tint="-0.14996795556505021"/>
      </font>
      <numFmt numFmtId="0" formatCode="Genera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LS_1!$R$42:$R$44</c:f>
              <c:numCache>
                <c:formatCode>0.00</c:formatCode>
                <c:ptCount val="3"/>
                <c:pt idx="0">
                  <c:v>0</c:v>
                </c:pt>
                <c:pt idx="1">
                  <c:v>0</c:v>
                </c:pt>
                <c:pt idx="2">
                  <c:v>0</c:v>
                </c:pt>
              </c:numCache>
            </c:numRef>
          </c:val>
          <c:extLst>
            <c:ext xmlns:c16="http://schemas.microsoft.com/office/drawing/2014/chart" uri="{C3380CC4-5D6E-409C-BE32-E72D297353CC}">
              <c16:uniqueId val="{00000000-B384-4968-B061-B42DB7B3E1E1}"/>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LS_2!$R$42:$R$44</c:f>
              <c:numCache>
                <c:formatCode>0.00</c:formatCode>
                <c:ptCount val="3"/>
                <c:pt idx="0">
                  <c:v>0</c:v>
                </c:pt>
                <c:pt idx="1">
                  <c:v>0</c:v>
                </c:pt>
                <c:pt idx="2">
                  <c:v>0</c:v>
                </c:pt>
              </c:numCache>
            </c:numRef>
          </c:val>
          <c:extLst>
            <c:ext xmlns:c16="http://schemas.microsoft.com/office/drawing/2014/chart" uri="{C3380CC4-5D6E-409C-BE32-E72D297353CC}">
              <c16:uniqueId val="{00000000-DAD9-4777-BD32-99265883BA18}"/>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LS_3!$R$42:$R$44</c:f>
              <c:numCache>
                <c:formatCode>0.00</c:formatCode>
                <c:ptCount val="3"/>
                <c:pt idx="0">
                  <c:v>0</c:v>
                </c:pt>
                <c:pt idx="1">
                  <c:v>0</c:v>
                </c:pt>
                <c:pt idx="2">
                  <c:v>0</c:v>
                </c:pt>
              </c:numCache>
            </c:numRef>
          </c:val>
          <c:extLst>
            <c:ext xmlns:c16="http://schemas.microsoft.com/office/drawing/2014/chart" uri="{C3380CC4-5D6E-409C-BE32-E72D297353CC}">
              <c16:uniqueId val="{00000000-BEB0-432C-88F0-07DDFABFC54C}"/>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LS_4!$R$42:$R$44</c:f>
              <c:numCache>
                <c:formatCode>0.00</c:formatCode>
                <c:ptCount val="3"/>
                <c:pt idx="0">
                  <c:v>0</c:v>
                </c:pt>
                <c:pt idx="1">
                  <c:v>0</c:v>
                </c:pt>
                <c:pt idx="2">
                  <c:v>0</c:v>
                </c:pt>
              </c:numCache>
            </c:numRef>
          </c:val>
          <c:extLst>
            <c:ext xmlns:c16="http://schemas.microsoft.com/office/drawing/2014/chart" uri="{C3380CC4-5D6E-409C-BE32-E72D297353CC}">
              <c16:uniqueId val="{00000000-7524-4500-9335-AA41581EFABE}"/>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LS_5!$R$42:$R$44</c:f>
              <c:numCache>
                <c:formatCode>0.00</c:formatCode>
                <c:ptCount val="3"/>
                <c:pt idx="0">
                  <c:v>0</c:v>
                </c:pt>
                <c:pt idx="1">
                  <c:v>0</c:v>
                </c:pt>
                <c:pt idx="2">
                  <c:v>0</c:v>
                </c:pt>
              </c:numCache>
            </c:numRef>
          </c:val>
          <c:extLst>
            <c:ext xmlns:c16="http://schemas.microsoft.com/office/drawing/2014/chart" uri="{C3380CC4-5D6E-409C-BE32-E72D297353CC}">
              <c16:uniqueId val="{00000000-C4BC-436C-9A52-E9D281B20572}"/>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LS_6!$R$42:$R$44</c:f>
              <c:numCache>
                <c:formatCode>0.00</c:formatCode>
                <c:ptCount val="3"/>
                <c:pt idx="0">
                  <c:v>0</c:v>
                </c:pt>
                <c:pt idx="1">
                  <c:v>0</c:v>
                </c:pt>
                <c:pt idx="2">
                  <c:v>0</c:v>
                </c:pt>
              </c:numCache>
            </c:numRef>
          </c:val>
          <c:extLst>
            <c:ext xmlns:c16="http://schemas.microsoft.com/office/drawing/2014/chart" uri="{C3380CC4-5D6E-409C-BE32-E72D297353CC}">
              <c16:uniqueId val="{00000000-26F5-4873-BA1A-4BDE86462D7F}"/>
            </c:ext>
          </c:extLst>
        </c:ser>
        <c:dLbls>
          <c:showLegendKey val="0"/>
          <c:showVal val="0"/>
          <c:showCatName val="0"/>
          <c:showSerName val="0"/>
          <c:showPercent val="0"/>
          <c:showBubbleSize val="0"/>
        </c:dLbls>
        <c:axId val="100614528"/>
        <c:axId val="100616064"/>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horizontalDpi="0" verticalDpi="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val>
            <c:numRef>
              <c:f>LF!$R$42:$R$44</c:f>
              <c:numCache>
                <c:formatCode>0.00</c:formatCode>
                <c:ptCount val="3"/>
                <c:pt idx="0">
                  <c:v>0</c:v>
                </c:pt>
                <c:pt idx="1">
                  <c:v>0</c:v>
                </c:pt>
                <c:pt idx="2">
                  <c:v>0</c:v>
                </c:pt>
              </c:numCache>
            </c:numRef>
          </c:val>
          <c:extLst>
            <c:ext xmlns:c16="http://schemas.microsoft.com/office/drawing/2014/chart" uri="{C3380CC4-5D6E-409C-BE32-E72D297353CC}">
              <c16:uniqueId val="{00000000-81EC-470A-9A4E-6DC1207ED9CC}"/>
            </c:ext>
          </c:extLst>
        </c:ser>
        <c:dLbls>
          <c:showLegendKey val="0"/>
          <c:showVal val="0"/>
          <c:showCatName val="0"/>
          <c:showSerName val="0"/>
          <c:showPercent val="0"/>
          <c:showBubbleSize val="0"/>
        </c:dLbls>
        <c:axId val="100614528"/>
        <c:axId val="100616064"/>
        <c:extLst>
          <c:ext xmlns:c15="http://schemas.microsoft.com/office/drawing/2012/chart" uri="{02D57815-91ED-43cb-92C2-25804820EDAC}">
            <c15:filteredRadarSeries>
              <c15:ser>
                <c:idx val="1"/>
                <c:order val="1"/>
                <c:tx>
                  <c:strRef>
                    <c:extLst>
                      <c:ext uri="{02D57815-91ED-43cb-92C2-25804820EDAC}">
                        <c15:formulaRef>
                          <c15:sqref>LF!$A$48</c15:sqref>
                        </c15:formulaRef>
                      </c:ext>
                    </c:extLst>
                    <c:strCache>
                      <c:ptCount val="1"/>
                    </c:strCache>
                  </c:strRef>
                </c:tx>
                <c:spPr>
                  <a:ln w="9525" cap="flat" cmpd="sng" algn="ctr">
                    <a:solidFill>
                      <a:schemeClr val="accent6"/>
                    </a:solidFill>
                    <a:prstDash val="solid"/>
                    <a:round/>
                    <a:headEnd type="none" w="med" len="med"/>
                    <a:tailEnd type="none" w="med" len="med"/>
                  </a:ln>
                  <a:effectLst/>
                </c:spPr>
                <c:marker>
                  <c:symbol val="none"/>
                </c:marker>
                <c:val>
                  <c:numRef>
                    <c:extLst>
                      <c:ext uri="{02D57815-91ED-43cb-92C2-25804820EDAC}">
                        <c15:formulaRef>
                          <c15:sqref>LF!$A$49:$A$51</c15:sqref>
                        </c15:formulaRef>
                      </c:ext>
                    </c:extLst>
                    <c:numCache>
                      <c:formatCode>0.00</c:formatCode>
                      <c:ptCount val="3"/>
                    </c:numCache>
                  </c:numRef>
                </c:val>
                <c:extLst>
                  <c:ext xmlns:c16="http://schemas.microsoft.com/office/drawing/2014/chart" uri="{C3380CC4-5D6E-409C-BE32-E72D297353CC}">
                    <c16:uniqueId val="{00000001-81EC-470A-9A4E-6DC1207ED9CC}"/>
                  </c:ext>
                </c:extLst>
              </c15:ser>
            </c15:filteredRadarSeries>
            <c15:filteredRadarSeries>
              <c15:ser>
                <c:idx val="2"/>
                <c:order val="2"/>
                <c:tx>
                  <c:strRef>
                    <c:extLst xmlns:c15="http://schemas.microsoft.com/office/drawing/2012/chart">
                      <c:ext xmlns:c15="http://schemas.microsoft.com/office/drawing/2012/chart" uri="{02D57815-91ED-43cb-92C2-25804820EDAC}">
                        <c15:formulaRef>
                          <c15:sqref>LF!$B$48</c15:sqref>
                        </c15:formulaRef>
                      </c:ext>
                    </c:extLst>
                    <c:strCache>
                      <c:ptCount val="1"/>
                    </c:strCache>
                  </c:strRef>
                </c:tx>
                <c:spPr>
                  <a:ln w="28575" cap="rnd">
                    <a:solidFill>
                      <a:schemeClr val="accent3"/>
                    </a:solidFill>
                    <a:round/>
                  </a:ln>
                  <a:effectLst/>
                </c:spPr>
                <c:marker>
                  <c:symbol val="none"/>
                </c:marker>
                <c:val>
                  <c:numRef>
                    <c:extLst xmlns:c15="http://schemas.microsoft.com/office/drawing/2012/chart">
                      <c:ext xmlns:c15="http://schemas.microsoft.com/office/drawing/2012/chart" uri="{02D57815-91ED-43cb-92C2-25804820EDAC}">
                        <c15:formulaRef>
                          <c15:sqref>LF!$B$49:$B$51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2-81EC-470A-9A4E-6DC1207ED9CC}"/>
                  </c:ext>
                </c:extLst>
              </c15:ser>
            </c15:filteredRadarSeries>
            <c15:filteredRadarSeries>
              <c15:ser>
                <c:idx val="3"/>
                <c:order val="3"/>
                <c:tx>
                  <c:strRef>
                    <c:extLst xmlns:c15="http://schemas.microsoft.com/office/drawing/2012/chart">
                      <c:ext xmlns:c15="http://schemas.microsoft.com/office/drawing/2012/chart" uri="{02D57815-91ED-43cb-92C2-25804820EDAC}">
                        <c15:formulaRef>
                          <c15:sqref>LF!$C$48</c15:sqref>
                        </c15:formulaRef>
                      </c:ext>
                    </c:extLst>
                    <c:strCache>
                      <c:ptCount val="1"/>
                    </c:strCache>
                  </c:strRef>
                </c:tx>
                <c:spPr>
                  <a:ln w="28575" cap="rnd">
                    <a:solidFill>
                      <a:schemeClr val="accent4"/>
                    </a:solidFill>
                    <a:round/>
                  </a:ln>
                  <a:effectLst/>
                </c:spPr>
                <c:marker>
                  <c:symbol val="none"/>
                </c:marker>
                <c:val>
                  <c:numRef>
                    <c:extLst xmlns:c15="http://schemas.microsoft.com/office/drawing/2012/chart">
                      <c:ext xmlns:c15="http://schemas.microsoft.com/office/drawing/2012/chart" uri="{02D57815-91ED-43cb-92C2-25804820EDAC}">
                        <c15:formulaRef>
                          <c15:sqref>LF!$C$49:$C$51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3-81EC-470A-9A4E-6DC1207ED9CC}"/>
                  </c:ext>
                </c:extLst>
              </c15:ser>
            </c15:filteredRadarSeries>
            <c15:filteredRadarSeries>
              <c15:ser>
                <c:idx val="4"/>
                <c:order val="4"/>
                <c:tx>
                  <c:strRef>
                    <c:extLst xmlns:c15="http://schemas.microsoft.com/office/drawing/2012/chart">
                      <c:ext xmlns:c15="http://schemas.microsoft.com/office/drawing/2012/chart" uri="{02D57815-91ED-43cb-92C2-25804820EDAC}">
                        <c15:formulaRef>
                          <c15:sqref>LF!$D$48</c15:sqref>
                        </c15:formulaRef>
                      </c:ext>
                    </c:extLst>
                    <c:strCache>
                      <c:ptCount val="1"/>
                    </c:strCache>
                  </c:strRef>
                </c:tx>
                <c:spPr>
                  <a:ln w="28575" cap="rnd">
                    <a:solidFill>
                      <a:schemeClr val="accent5"/>
                    </a:solidFill>
                    <a:round/>
                  </a:ln>
                  <a:effectLst/>
                </c:spPr>
                <c:marker>
                  <c:symbol val="none"/>
                </c:marker>
                <c:val>
                  <c:numRef>
                    <c:extLst xmlns:c15="http://schemas.microsoft.com/office/drawing/2012/chart">
                      <c:ext xmlns:c15="http://schemas.microsoft.com/office/drawing/2012/chart" uri="{02D57815-91ED-43cb-92C2-25804820EDAC}">
                        <c15:formulaRef>
                          <c15:sqref>LF!$D$49:$D$51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4-81EC-470A-9A4E-6DC1207ED9CC}"/>
                  </c:ext>
                </c:extLst>
              </c15:ser>
            </c15:filteredRadarSeries>
            <c15:filteredRadarSeries>
              <c15:ser>
                <c:idx val="5"/>
                <c:order val="5"/>
                <c:tx>
                  <c:strRef>
                    <c:extLst xmlns:c15="http://schemas.microsoft.com/office/drawing/2012/chart">
                      <c:ext xmlns:c15="http://schemas.microsoft.com/office/drawing/2012/chart" uri="{02D57815-91ED-43cb-92C2-25804820EDAC}">
                        <c15:formulaRef>
                          <c15:sqref>LF!$E$48</c15:sqref>
                        </c15:formulaRef>
                      </c:ext>
                    </c:extLst>
                    <c:strCache>
                      <c:ptCount val="1"/>
                    </c:strCache>
                  </c:strRef>
                </c:tx>
                <c:spPr>
                  <a:ln w="28575" cap="rnd">
                    <a:solidFill>
                      <a:schemeClr val="accent6"/>
                    </a:solidFill>
                    <a:round/>
                  </a:ln>
                  <a:effectLst/>
                </c:spPr>
                <c:marker>
                  <c:symbol val="none"/>
                </c:marker>
                <c:val>
                  <c:numRef>
                    <c:extLst xmlns:c15="http://schemas.microsoft.com/office/drawing/2012/chart">
                      <c:ext xmlns:c15="http://schemas.microsoft.com/office/drawing/2012/chart" uri="{02D57815-91ED-43cb-92C2-25804820EDAC}">
                        <c15:formulaRef>
                          <c15:sqref>LF!$E$49:$E$51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5-81EC-470A-9A4E-6DC1207ED9CC}"/>
                  </c:ext>
                </c:extLst>
              </c15:ser>
            </c15:filteredRadarSeries>
            <c15:filteredRadarSeries>
              <c15:ser>
                <c:idx val="6"/>
                <c:order val="6"/>
                <c:tx>
                  <c:strRef>
                    <c:extLst xmlns:c15="http://schemas.microsoft.com/office/drawing/2012/chart">
                      <c:ext xmlns:c15="http://schemas.microsoft.com/office/drawing/2012/chart" uri="{02D57815-91ED-43cb-92C2-25804820EDAC}">
                        <c15:formulaRef>
                          <c15:sqref>LF!$F$48</c15:sqref>
                        </c15:formulaRef>
                      </c:ext>
                    </c:extLst>
                    <c:strCache>
                      <c:ptCount val="1"/>
                    </c:strCache>
                  </c:strRef>
                </c:tx>
                <c:spPr>
                  <a:ln w="28575" cap="rnd">
                    <a:solidFill>
                      <a:schemeClr val="accent1">
                        <a:lumMod val="60000"/>
                      </a:schemeClr>
                    </a:solidFill>
                    <a:round/>
                  </a:ln>
                  <a:effectLst/>
                </c:spPr>
                <c:marker>
                  <c:symbol val="none"/>
                </c:marker>
                <c:val>
                  <c:numRef>
                    <c:extLst xmlns:c15="http://schemas.microsoft.com/office/drawing/2012/chart">
                      <c:ext xmlns:c15="http://schemas.microsoft.com/office/drawing/2012/chart" uri="{02D57815-91ED-43cb-92C2-25804820EDAC}">
                        <c15:formulaRef>
                          <c15:sqref>LF!$F$49:$F$51</c15:sqref>
                        </c15:formulaRef>
                      </c:ext>
                    </c:extLst>
                    <c:numCache>
                      <c:formatCode>0.00</c:formatCode>
                      <c:ptCount val="3"/>
                    </c:numCache>
                  </c:numRef>
                </c:val>
                <c:extLst xmlns:c15="http://schemas.microsoft.com/office/drawing/2012/chart">
                  <c:ext xmlns:c16="http://schemas.microsoft.com/office/drawing/2014/chart" uri="{C3380CC4-5D6E-409C-BE32-E72D297353CC}">
                    <c16:uniqueId val="{00000006-81EC-470A-9A4E-6DC1207ED9CC}"/>
                  </c:ext>
                </c:extLst>
              </c15:ser>
            </c15:filteredRadarSeries>
          </c:ext>
        </c:extLst>
      </c:radarChart>
      <c:catAx>
        <c:axId val="100614528"/>
        <c:scaling>
          <c:orientation val="minMax"/>
        </c:scaling>
        <c:delete val="1"/>
        <c:axPos val="b"/>
        <c:majorTickMark val="none"/>
        <c:minorTickMark val="none"/>
        <c:tickLblPos val="nextTo"/>
        <c:crossAx val="100616064"/>
        <c:crosses val="autoZero"/>
        <c:auto val="1"/>
        <c:lblAlgn val="ctr"/>
        <c:lblOffset val="100"/>
        <c:noMultiLvlLbl val="0"/>
      </c:catAx>
      <c:valAx>
        <c:axId val="100616064"/>
        <c:scaling>
          <c:orientation val="minMax"/>
          <c:max val="1"/>
          <c:min val="0"/>
        </c:scaling>
        <c:delete val="1"/>
        <c:axPos val="l"/>
        <c:majorGridlines>
          <c:spPr>
            <a:ln w="9525" cap="flat" cmpd="sng" algn="ctr">
              <a:solidFill>
                <a:schemeClr val="tx1">
                  <a:lumMod val="15000"/>
                  <a:lumOff val="85000"/>
                </a:schemeClr>
              </a:solidFill>
              <a:round/>
            </a:ln>
            <a:effectLst/>
          </c:spPr>
        </c:majorGridlines>
        <c:numFmt formatCode="0.00" sourceLinked="1"/>
        <c:majorTickMark val="in"/>
        <c:minorTickMark val="none"/>
        <c:tickLblPos val="nextTo"/>
        <c:crossAx val="10061452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4008751" y="13549602"/>
          <a:ext cx="2028188" cy="1785396"/>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4008751" y="13549602"/>
          <a:ext cx="2028188" cy="1785396"/>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4015155" y="13377294"/>
          <a:ext cx="2031680" cy="1793546"/>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3981660" y="13462172"/>
          <a:ext cx="2013411" cy="1776037"/>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3981660" y="13462172"/>
          <a:ext cx="2013411" cy="1776037"/>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11</xdr:col>
      <xdr:colOff>205155</xdr:colOff>
      <xdr:row>41</xdr:row>
      <xdr:rowOff>76930</xdr:rowOff>
    </xdr:from>
    <xdr:to>
      <xdr:col>17</xdr:col>
      <xdr:colOff>158653</xdr:colOff>
      <xdr:row>50</xdr:row>
      <xdr:rowOff>178242</xdr:rowOff>
    </xdr:to>
    <xdr:grpSp>
      <xdr:nvGrpSpPr>
        <xdr:cNvPr id="2" name="Gruppieren 1">
          <a:extLst>
            <a:ext uri="{FF2B5EF4-FFF2-40B4-BE49-F238E27FC236}">
              <a16:creationId xmlns:a16="http://schemas.microsoft.com/office/drawing/2014/main" id="{00000000-0008-0000-0100-000002000000}"/>
            </a:ext>
          </a:extLst>
        </xdr:cNvPr>
        <xdr:cNvGrpSpPr>
          <a:grpSpLocks noChangeAspect="1"/>
        </xdr:cNvGrpSpPr>
      </xdr:nvGrpSpPr>
      <xdr:grpSpPr>
        <a:xfrm>
          <a:off x="3981660" y="13462172"/>
          <a:ext cx="2013411" cy="1776037"/>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1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1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1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119428</xdr:rowOff>
    </xdr:from>
    <xdr:to>
      <xdr:col>18</xdr:col>
      <xdr:colOff>580738</xdr:colOff>
      <xdr:row>54</xdr:row>
      <xdr:rowOff>139211</xdr:rowOff>
    </xdr:to>
    <xdr:graphicFrame macro="">
      <xdr:nvGraphicFramePr>
        <xdr:cNvPr id="6" name="Diagramm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11</xdr:col>
      <xdr:colOff>205155</xdr:colOff>
      <xdr:row>41</xdr:row>
      <xdr:rowOff>69406</xdr:rowOff>
    </xdr:from>
    <xdr:to>
      <xdr:col>17</xdr:col>
      <xdr:colOff>158653</xdr:colOff>
      <xdr:row>50</xdr:row>
      <xdr:rowOff>163099</xdr:rowOff>
    </xdr:to>
    <xdr:grpSp>
      <xdr:nvGrpSpPr>
        <xdr:cNvPr id="2" name="Gruppieren 1">
          <a:extLst>
            <a:ext uri="{FF2B5EF4-FFF2-40B4-BE49-F238E27FC236}">
              <a16:creationId xmlns:a16="http://schemas.microsoft.com/office/drawing/2014/main" id="{00000000-0008-0000-0700-000002000000}"/>
            </a:ext>
          </a:extLst>
        </xdr:cNvPr>
        <xdr:cNvGrpSpPr>
          <a:grpSpLocks noChangeAspect="1"/>
        </xdr:cNvGrpSpPr>
      </xdr:nvGrpSpPr>
      <xdr:grpSpPr>
        <a:xfrm>
          <a:off x="4015155" y="445459"/>
          <a:ext cx="2031680" cy="1785925"/>
          <a:chOff x="8563542" y="12835496"/>
          <a:chExt cx="2454090" cy="2084295"/>
        </a:xfrm>
      </xdr:grpSpPr>
      <xdr:sp macro="" textlink="">
        <xdr:nvSpPr>
          <xdr:cNvPr id="3" name="Gleichschenkliges Dreieck 2">
            <a:extLst>
              <a:ext uri="{FF2B5EF4-FFF2-40B4-BE49-F238E27FC236}">
                <a16:creationId xmlns:a16="http://schemas.microsoft.com/office/drawing/2014/main" id="{00000000-0008-0000-0700-000003000000}"/>
              </a:ext>
            </a:extLst>
          </xdr:cNvPr>
          <xdr:cNvSpPr/>
        </xdr:nvSpPr>
        <xdr:spPr>
          <a:xfrm>
            <a:off x="8563542" y="12835497"/>
            <a:ext cx="2454087" cy="2084294"/>
          </a:xfrm>
          <a:prstGeom prst="triangle">
            <a:avLst/>
          </a:prstGeom>
          <a:gradFill flip="none" rotWithShape="1">
            <a:gsLst>
              <a:gs pos="0">
                <a:schemeClr val="accent5">
                  <a:lumMod val="75000"/>
                </a:schemeClr>
              </a:gs>
              <a:gs pos="60000">
                <a:schemeClr val="bg1">
                  <a:alpha val="0"/>
                </a:schemeClr>
              </a:gs>
            </a:gsLst>
            <a:lin ang="12600000" scaled="0"/>
            <a:tileRect/>
          </a:gradFill>
          <a:ln>
            <a:gradFill>
              <a:gsLst>
                <a:gs pos="0">
                  <a:schemeClr val="tx1">
                    <a:lumMod val="50000"/>
                    <a:lumOff val="50000"/>
                  </a:schemeClr>
                </a:gs>
                <a:gs pos="100000">
                  <a:schemeClr val="bg1">
                    <a:alpha val="0"/>
                  </a:schemeClr>
                </a:gs>
              </a:gsLst>
              <a:lin ang="126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 name="Gleichschenkliges Dreieck 3">
            <a:extLst>
              <a:ext uri="{FF2B5EF4-FFF2-40B4-BE49-F238E27FC236}">
                <a16:creationId xmlns:a16="http://schemas.microsoft.com/office/drawing/2014/main" id="{00000000-0008-0000-0700-000004000000}"/>
              </a:ext>
            </a:extLst>
          </xdr:cNvPr>
          <xdr:cNvSpPr/>
        </xdr:nvSpPr>
        <xdr:spPr>
          <a:xfrm>
            <a:off x="8563543" y="12835496"/>
            <a:ext cx="2454088" cy="2084294"/>
          </a:xfrm>
          <a:prstGeom prst="triangle">
            <a:avLst/>
          </a:prstGeom>
          <a:gradFill flip="none" rotWithShape="1">
            <a:gsLst>
              <a:gs pos="0">
                <a:schemeClr val="accent6">
                  <a:lumMod val="60000"/>
                  <a:lumOff val="40000"/>
                </a:schemeClr>
              </a:gs>
              <a:gs pos="60000">
                <a:schemeClr val="bg1">
                  <a:alpha val="0"/>
                </a:schemeClr>
              </a:gs>
            </a:gsLst>
            <a:lin ang="19200000" scaled="0"/>
            <a:tileRect/>
          </a:gradFill>
          <a:ln>
            <a:gradFill>
              <a:gsLst>
                <a:gs pos="0">
                  <a:schemeClr val="tx1">
                    <a:lumMod val="50000"/>
                    <a:lumOff val="50000"/>
                  </a:schemeClr>
                </a:gs>
                <a:gs pos="100000">
                  <a:schemeClr val="bg1">
                    <a:alpha val="0"/>
                  </a:schemeClr>
                </a:gs>
              </a:gsLst>
              <a:lin ang="192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5" name="Gleichschenkliges Dreieck 4">
            <a:extLst>
              <a:ext uri="{FF2B5EF4-FFF2-40B4-BE49-F238E27FC236}">
                <a16:creationId xmlns:a16="http://schemas.microsoft.com/office/drawing/2014/main" id="{00000000-0008-0000-0700-000005000000}"/>
              </a:ext>
            </a:extLst>
          </xdr:cNvPr>
          <xdr:cNvSpPr/>
        </xdr:nvSpPr>
        <xdr:spPr>
          <a:xfrm>
            <a:off x="8563543" y="12835497"/>
            <a:ext cx="2454089" cy="2084294"/>
          </a:xfrm>
          <a:prstGeom prst="triangle">
            <a:avLst/>
          </a:prstGeom>
          <a:gradFill flip="none" rotWithShape="1">
            <a:gsLst>
              <a:gs pos="0">
                <a:schemeClr val="accent4">
                  <a:lumMod val="60000"/>
                  <a:lumOff val="40000"/>
                </a:schemeClr>
              </a:gs>
              <a:gs pos="100000">
                <a:schemeClr val="bg1">
                  <a:alpha val="0"/>
                </a:schemeClr>
              </a:gs>
            </a:gsLst>
            <a:lin ang="5400000" scaled="0"/>
            <a:tileRect/>
          </a:gradFill>
          <a:ln>
            <a:gradFill>
              <a:gsLst>
                <a:gs pos="0">
                  <a:schemeClr val="tx1">
                    <a:lumMod val="50000"/>
                    <a:lumOff val="50000"/>
                  </a:schemeClr>
                </a:gs>
                <a:gs pos="100000">
                  <a:schemeClr val="accent1">
                    <a:tint val="23500"/>
                    <a:satMod val="160000"/>
                    <a:alpha val="0"/>
                  </a:schemeClr>
                </a:gs>
              </a:gsLst>
              <a:lin ang="5400000" scaled="0"/>
            </a:gra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grpSp>
    <xdr:clientData/>
  </xdr:twoCellAnchor>
  <xdr:twoCellAnchor>
    <xdr:from>
      <xdr:col>9</xdr:col>
      <xdr:colOff>133795</xdr:colOff>
      <xdr:row>40</xdr:row>
      <xdr:rowOff>137013</xdr:rowOff>
    </xdr:from>
    <xdr:to>
      <xdr:col>18</xdr:col>
      <xdr:colOff>580738</xdr:colOff>
      <xdr:row>54</xdr:row>
      <xdr:rowOff>156796</xdr:rowOff>
    </xdr:to>
    <xdr:graphicFrame macro="">
      <xdr:nvGraphicFramePr>
        <xdr:cNvPr id="6" name="Diagramm 5">
          <a:extLst>
            <a:ext uri="{FF2B5EF4-FFF2-40B4-BE49-F238E27FC236}">
              <a16:creationId xmlns:a16="http://schemas.microsoft.com/office/drawing/2014/main" id="{00000000-0008-0000-07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erufsbildung.nrw.de/cms/bildungsgaenge-bildungsplaene/fachklassen-duales-system-anlage-a/didaktische-jahresplanung/didaktische-jahresplanung.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view="pageBreakPreview" zoomScale="145" zoomScaleNormal="60" zoomScaleSheetLayoutView="145" workbookViewId="0">
      <selection activeCell="E9" sqref="E9"/>
    </sheetView>
  </sheetViews>
  <sheetFormatPr baseColWidth="10" defaultColWidth="10.84375" defaultRowHeight="14.6" x14ac:dyDescent="0.4"/>
  <cols>
    <col min="1" max="1" width="59.765625" style="17" customWidth="1"/>
    <col min="2" max="2" width="5" style="17" customWidth="1"/>
    <col min="3" max="3" width="34.4609375" style="17" customWidth="1"/>
    <col min="4" max="16384" width="10.84375" style="17"/>
  </cols>
  <sheetData>
    <row r="1" spans="1:3" ht="25.85" customHeight="1" x14ac:dyDescent="0.4">
      <c r="A1" s="66" t="s">
        <v>115</v>
      </c>
    </row>
    <row r="2" spans="1:3" ht="58.1" customHeight="1" x14ac:dyDescent="0.4">
      <c r="A2" s="93" t="s">
        <v>129</v>
      </c>
      <c r="B2" s="93"/>
      <c r="C2" s="93"/>
    </row>
    <row r="3" spans="1:3" ht="72.45" customHeight="1" x14ac:dyDescent="0.4">
      <c r="A3" s="93" t="s">
        <v>130</v>
      </c>
      <c r="B3" s="93"/>
      <c r="C3" s="93"/>
    </row>
    <row r="4" spans="1:3" ht="58.1" customHeight="1" x14ac:dyDescent="0.4">
      <c r="A4" s="93" t="s">
        <v>131</v>
      </c>
      <c r="B4" s="93"/>
      <c r="C4" s="93"/>
    </row>
    <row r="5" spans="1:3" ht="90.45" customHeight="1" x14ac:dyDescent="0.4">
      <c r="A5" s="93" t="s">
        <v>128</v>
      </c>
      <c r="B5" s="93"/>
      <c r="C5" s="93"/>
    </row>
    <row r="6" spans="1:3" ht="28.95" customHeight="1" x14ac:dyDescent="0.4">
      <c r="A6" s="93" t="s">
        <v>132</v>
      </c>
      <c r="B6" s="93"/>
      <c r="C6" s="93"/>
    </row>
    <row r="7" spans="1:3" ht="115.95" customHeight="1" x14ac:dyDescent="0.4">
      <c r="A7" s="93" t="s">
        <v>142</v>
      </c>
      <c r="B7" s="93"/>
      <c r="C7" s="93"/>
    </row>
    <row r="8" spans="1:3" ht="46.5" customHeight="1" x14ac:dyDescent="0.4">
      <c r="A8" s="93" t="s">
        <v>140</v>
      </c>
      <c r="B8" s="93"/>
      <c r="C8" s="93"/>
    </row>
    <row r="9" spans="1:3" ht="160.30000000000001" x14ac:dyDescent="0.4">
      <c r="A9" s="67" t="s">
        <v>141</v>
      </c>
      <c r="B9" s="69"/>
      <c r="C9" s="70" t="s">
        <v>143</v>
      </c>
    </row>
    <row r="10" spans="1:3" ht="90.45" customHeight="1" x14ac:dyDescent="0.4">
      <c r="A10" s="93" t="s">
        <v>133</v>
      </c>
      <c r="B10" s="93"/>
      <c r="C10" s="93"/>
    </row>
    <row r="11" spans="1:3" ht="87" customHeight="1" x14ac:dyDescent="0.4">
      <c r="A11" s="93" t="s">
        <v>134</v>
      </c>
      <c r="B11" s="93"/>
      <c r="C11" s="93"/>
    </row>
    <row r="13" spans="1:3" x14ac:dyDescent="0.4">
      <c r="A13" s="68" t="s">
        <v>103</v>
      </c>
    </row>
    <row r="16" spans="1:3" x14ac:dyDescent="0.4">
      <c r="A16" s="68"/>
    </row>
  </sheetData>
  <mergeCells count="9">
    <mergeCell ref="A8:C8"/>
    <mergeCell ref="A10:C10"/>
    <mergeCell ref="A11:C11"/>
    <mergeCell ref="A2:C2"/>
    <mergeCell ref="A3:C3"/>
    <mergeCell ref="A4:C4"/>
    <mergeCell ref="A5:C5"/>
    <mergeCell ref="A7:C7"/>
    <mergeCell ref="A6:C6"/>
  </mergeCells>
  <hyperlinks>
    <hyperlink ref="A13" r:id="rId1"/>
  </hyperlinks>
  <pageMargins left="0.7" right="0.7" top="0.78740157499999996" bottom="0.78740157499999996" header="0.3" footer="0.3"/>
  <pageSetup paperSize="9" scale="87"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zoomScale="85" zoomScaleNormal="85" zoomScaleSheetLayoutView="130" workbookViewId="0">
      <selection activeCell="P2" sqref="P2"/>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4609375" style="17"/>
    <col min="34" max="34" width="23.69140625" style="17" customWidth="1"/>
    <col min="35" max="55" width="11.4609375" style="17"/>
  </cols>
  <sheetData>
    <row r="1" spans="1:55" ht="15" customHeight="1" x14ac:dyDescent="0.4">
      <c r="A1" s="180" t="s">
        <v>5</v>
      </c>
      <c r="B1" s="181"/>
      <c r="C1" s="181"/>
      <c r="D1" s="181"/>
      <c r="E1" s="181"/>
      <c r="F1" s="181"/>
      <c r="G1" s="181"/>
      <c r="H1" s="182"/>
      <c r="I1" s="183"/>
      <c r="J1" s="183"/>
      <c r="K1" s="183"/>
      <c r="L1" s="183"/>
      <c r="M1" s="183"/>
      <c r="N1" s="183"/>
      <c r="O1" s="183"/>
      <c r="P1" s="183"/>
      <c r="Q1" s="183"/>
      <c r="R1" s="184"/>
      <c r="S1" s="50"/>
    </row>
    <row r="2" spans="1:55" ht="15" customHeight="1" x14ac:dyDescent="0.4">
      <c r="A2" s="197" t="s">
        <v>6</v>
      </c>
      <c r="B2" s="198"/>
      <c r="C2" s="198"/>
      <c r="D2" s="198"/>
      <c r="E2" s="198"/>
      <c r="F2" s="198"/>
      <c r="G2" s="198"/>
      <c r="H2" s="48"/>
      <c r="I2" s="122" t="s">
        <v>2</v>
      </c>
      <c r="J2" s="123"/>
      <c r="K2" s="123"/>
      <c r="L2" s="123"/>
      <c r="M2" s="123"/>
      <c r="N2" s="123"/>
      <c r="O2" s="124"/>
      <c r="P2" s="48">
        <v>1</v>
      </c>
      <c r="Q2" s="125"/>
      <c r="R2" s="126"/>
      <c r="S2" s="50"/>
    </row>
    <row r="3" spans="1:55" ht="15" customHeight="1" x14ac:dyDescent="0.4">
      <c r="A3" s="197" t="s">
        <v>137</v>
      </c>
      <c r="B3" s="198"/>
      <c r="C3" s="198"/>
      <c r="D3" s="198"/>
      <c r="E3" s="198"/>
      <c r="F3" s="198"/>
      <c r="G3" s="198"/>
      <c r="H3" s="199"/>
      <c r="I3" s="200"/>
      <c r="J3" s="200"/>
      <c r="K3" s="200"/>
      <c r="L3" s="200"/>
      <c r="M3" s="200"/>
      <c r="N3" s="200"/>
      <c r="O3" s="200"/>
      <c r="P3" s="200"/>
      <c r="Q3" s="200"/>
      <c r="R3" s="201"/>
      <c r="S3" s="50"/>
    </row>
    <row r="4" spans="1:55" s="11" customFormat="1" ht="31.5" customHeight="1" x14ac:dyDescent="0.4">
      <c r="A4" s="192" t="s">
        <v>138</v>
      </c>
      <c r="B4" s="193"/>
      <c r="C4" s="193"/>
      <c r="D4" s="193"/>
      <c r="E4" s="193"/>
      <c r="F4" s="193"/>
      <c r="G4" s="193"/>
      <c r="H4" s="194"/>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c r="AE7" s="65"/>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
        <v>104</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
        <v>105</v>
      </c>
      <c r="D12" s="135"/>
      <c r="E12" s="135"/>
      <c r="F12" s="135"/>
      <c r="G12" s="135"/>
      <c r="H12" s="135"/>
      <c r="I12" s="135"/>
      <c r="J12" s="135"/>
      <c r="K12" s="135"/>
      <c r="L12" s="136"/>
      <c r="M12" s="137"/>
      <c r="N12" s="138"/>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
        <v>106</v>
      </c>
      <c r="D13" s="135"/>
      <c r="E13" s="135"/>
      <c r="F13" s="135"/>
      <c r="G13" s="135"/>
      <c r="H13" s="135"/>
      <c r="I13" s="135"/>
      <c r="J13" s="135"/>
      <c r="K13" s="135"/>
      <c r="L13" s="136"/>
      <c r="M13" s="137"/>
      <c r="N13" s="138"/>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
        <v>107</v>
      </c>
      <c r="D14" s="135"/>
      <c r="E14" s="135"/>
      <c r="F14" s="135"/>
      <c r="G14" s="135"/>
      <c r="H14" s="135"/>
      <c r="I14" s="135"/>
      <c r="J14" s="135"/>
      <c r="K14" s="135"/>
      <c r="L14" s="136"/>
      <c r="M14" s="137"/>
      <c r="N14" s="138"/>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
        <v>108</v>
      </c>
      <c r="D15" s="135"/>
      <c r="E15" s="135"/>
      <c r="F15" s="135"/>
      <c r="G15" s="135"/>
      <c r="H15" s="135"/>
      <c r="I15" s="135"/>
      <c r="J15" s="135"/>
      <c r="K15" s="135"/>
      <c r="L15" s="136"/>
      <c r="M15" s="137"/>
      <c r="N15" s="138"/>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
        <v>91</v>
      </c>
      <c r="D16" s="135"/>
      <c r="E16" s="135"/>
      <c r="F16" s="135"/>
      <c r="G16" s="135"/>
      <c r="H16" s="135"/>
      <c r="I16" s="135"/>
      <c r="J16" s="135"/>
      <c r="K16" s="135"/>
      <c r="L16" s="136"/>
      <c r="M16" s="137"/>
      <c r="N16" s="138"/>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
        <v>92</v>
      </c>
      <c r="D17" s="135"/>
      <c r="E17" s="135"/>
      <c r="F17" s="135"/>
      <c r="G17" s="135"/>
      <c r="H17" s="135"/>
      <c r="I17" s="135"/>
      <c r="J17" s="135"/>
      <c r="K17" s="135"/>
      <c r="L17" s="136"/>
      <c r="M17" s="137"/>
      <c r="N17" s="138"/>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2" t="s">
        <v>45</v>
      </c>
      <c r="C18" s="142"/>
      <c r="D18" s="142"/>
      <c r="E18" s="142"/>
      <c r="F18" s="142"/>
      <c r="G18" s="142"/>
      <c r="H18" s="142"/>
      <c r="I18" s="142"/>
      <c r="J18" s="142"/>
      <c r="K18" s="142"/>
      <c r="L18" s="143"/>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3" t="s">
        <v>46</v>
      </c>
      <c r="C19" s="149"/>
      <c r="D19" s="149"/>
      <c r="E19" s="149"/>
      <c r="F19" s="149"/>
      <c r="G19" s="149"/>
      <c r="H19" s="149"/>
      <c r="I19" s="149"/>
      <c r="J19" s="149"/>
      <c r="K19" s="149"/>
      <c r="L19" s="150"/>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
        <v>17</v>
      </c>
      <c r="D20" s="157"/>
      <c r="E20" s="157"/>
      <c r="F20" s="157"/>
      <c r="G20" s="157"/>
      <c r="H20" s="157"/>
      <c r="I20" s="157"/>
      <c r="J20" s="157"/>
      <c r="K20" s="157"/>
      <c r="L20" s="158"/>
      <c r="M20" s="159"/>
      <c r="N20" s="160"/>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
        <v>93</v>
      </c>
      <c r="D21" s="135"/>
      <c r="E21" s="135"/>
      <c r="F21" s="135"/>
      <c r="G21" s="135"/>
      <c r="H21" s="135"/>
      <c r="I21" s="135"/>
      <c r="J21" s="135"/>
      <c r="K21" s="135"/>
      <c r="L21" s="136"/>
      <c r="M21" s="137"/>
      <c r="N21" s="138"/>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
        <v>109</v>
      </c>
      <c r="D22" s="135"/>
      <c r="E22" s="135"/>
      <c r="F22" s="135"/>
      <c r="G22" s="135"/>
      <c r="H22" s="135"/>
      <c r="I22" s="135"/>
      <c r="J22" s="135"/>
      <c r="K22" s="135"/>
      <c r="L22" s="136"/>
      <c r="M22" s="137"/>
      <c r="N22" s="138"/>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
        <v>101</v>
      </c>
      <c r="D23" s="135"/>
      <c r="E23" s="135"/>
      <c r="F23" s="135"/>
      <c r="G23" s="135"/>
      <c r="H23" s="135"/>
      <c r="I23" s="135"/>
      <c r="J23" s="135"/>
      <c r="K23" s="135"/>
      <c r="L23" s="136"/>
      <c r="M23" s="137"/>
      <c r="N23" s="138"/>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
        <v>95</v>
      </c>
      <c r="D24" s="135"/>
      <c r="E24" s="135"/>
      <c r="F24" s="135"/>
      <c r="G24" s="135"/>
      <c r="H24" s="135"/>
      <c r="I24" s="135"/>
      <c r="J24" s="135"/>
      <c r="K24" s="135"/>
      <c r="L24" s="136"/>
      <c r="M24" s="137"/>
      <c r="N24" s="138"/>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
        <v>96</v>
      </c>
      <c r="D25" s="135"/>
      <c r="E25" s="135"/>
      <c r="F25" s="135"/>
      <c r="G25" s="135"/>
      <c r="H25" s="135"/>
      <c r="I25" s="135"/>
      <c r="J25" s="135"/>
      <c r="K25" s="135"/>
      <c r="L25" s="136"/>
      <c r="M25" s="137"/>
      <c r="N25" s="138"/>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
        <v>94</v>
      </c>
      <c r="D26" s="135"/>
      <c r="E26" s="135"/>
      <c r="F26" s="135"/>
      <c r="G26" s="135"/>
      <c r="H26" s="135"/>
      <c r="I26" s="135"/>
      <c r="J26" s="135"/>
      <c r="K26" s="135"/>
      <c r="L26" s="136"/>
      <c r="M26" s="137"/>
      <c r="N26" s="138"/>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
        <v>22</v>
      </c>
      <c r="D27" s="135"/>
      <c r="E27" s="135"/>
      <c r="F27" s="135"/>
      <c r="G27" s="135"/>
      <c r="H27" s="135"/>
      <c r="I27" s="135"/>
      <c r="J27" s="135"/>
      <c r="K27" s="135"/>
      <c r="L27" s="136"/>
      <c r="M27" s="137"/>
      <c r="N27" s="138"/>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
        <v>110</v>
      </c>
      <c r="D28" s="135"/>
      <c r="E28" s="135"/>
      <c r="F28" s="135"/>
      <c r="G28" s="135"/>
      <c r="H28" s="135"/>
      <c r="I28" s="135"/>
      <c r="J28" s="135"/>
      <c r="K28" s="135"/>
      <c r="L28" s="136"/>
      <c r="M28" s="137"/>
      <c r="N28" s="138"/>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2" t="s">
        <v>56</v>
      </c>
      <c r="C29" s="142"/>
      <c r="D29" s="142"/>
      <c r="E29" s="142"/>
      <c r="F29" s="142"/>
      <c r="G29" s="142"/>
      <c r="H29" s="142"/>
      <c r="I29" s="142"/>
      <c r="J29" s="142"/>
      <c r="K29" s="142"/>
      <c r="L29" s="143"/>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3" t="s">
        <v>57</v>
      </c>
      <c r="C30" s="149"/>
      <c r="D30" s="149"/>
      <c r="E30" s="149"/>
      <c r="F30" s="149"/>
      <c r="G30" s="149"/>
      <c r="H30" s="149"/>
      <c r="I30" s="149"/>
      <c r="J30" s="149"/>
      <c r="K30" s="149"/>
      <c r="L30" s="150"/>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
        <v>97</v>
      </c>
      <c r="D31" s="157"/>
      <c r="E31" s="157"/>
      <c r="F31" s="157"/>
      <c r="G31" s="157"/>
      <c r="H31" s="157"/>
      <c r="I31" s="157"/>
      <c r="J31" s="157"/>
      <c r="K31" s="157"/>
      <c r="L31" s="158"/>
      <c r="M31" s="159"/>
      <c r="N31" s="160"/>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
        <v>98</v>
      </c>
      <c r="D32" s="135"/>
      <c r="E32" s="135"/>
      <c r="F32" s="135"/>
      <c r="G32" s="135"/>
      <c r="H32" s="135"/>
      <c r="I32" s="135"/>
      <c r="J32" s="135"/>
      <c r="K32" s="135"/>
      <c r="L32" s="136"/>
      <c r="M32" s="137"/>
      <c r="N32" s="138"/>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
        <v>111</v>
      </c>
      <c r="D33" s="135"/>
      <c r="E33" s="135"/>
      <c r="F33" s="135"/>
      <c r="G33" s="135"/>
      <c r="H33" s="135"/>
      <c r="I33" s="135"/>
      <c r="J33" s="135"/>
      <c r="K33" s="135"/>
      <c r="L33" s="136"/>
      <c r="M33" s="137"/>
      <c r="N33" s="138"/>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
        <v>102</v>
      </c>
      <c r="D34" s="135"/>
      <c r="E34" s="135"/>
      <c r="F34" s="135"/>
      <c r="G34" s="135"/>
      <c r="H34" s="135"/>
      <c r="I34" s="135"/>
      <c r="J34" s="135"/>
      <c r="K34" s="135"/>
      <c r="L34" s="136"/>
      <c r="M34" s="137"/>
      <c r="N34" s="138"/>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
        <v>112</v>
      </c>
      <c r="D35" s="135"/>
      <c r="E35" s="135"/>
      <c r="F35" s="135"/>
      <c r="G35" s="135"/>
      <c r="H35" s="135"/>
      <c r="I35" s="135"/>
      <c r="J35" s="135"/>
      <c r="K35" s="135"/>
      <c r="L35" s="136"/>
      <c r="M35" s="137"/>
      <c r="N35" s="138"/>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
        <v>99</v>
      </c>
      <c r="D36" s="135"/>
      <c r="E36" s="135"/>
      <c r="F36" s="135"/>
      <c r="G36" s="135"/>
      <c r="H36" s="135"/>
      <c r="I36" s="135"/>
      <c r="J36" s="135"/>
      <c r="K36" s="135"/>
      <c r="L36" s="136"/>
      <c r="M36" s="137"/>
      <c r="N36" s="138"/>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
        <v>100</v>
      </c>
      <c r="D37" s="135"/>
      <c r="E37" s="135"/>
      <c r="F37" s="135"/>
      <c r="G37" s="135"/>
      <c r="H37" s="135"/>
      <c r="I37" s="135"/>
      <c r="J37" s="135"/>
      <c r="K37" s="135"/>
      <c r="L37" s="136"/>
      <c r="M37" s="137"/>
      <c r="N37" s="138"/>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2" t="s">
        <v>65</v>
      </c>
      <c r="C38" s="142"/>
      <c r="D38" s="142"/>
      <c r="E38" s="142"/>
      <c r="F38" s="142"/>
      <c r="G38" s="142"/>
      <c r="H38" s="142"/>
      <c r="I38" s="142"/>
      <c r="J38" s="142"/>
      <c r="K38" s="142"/>
      <c r="L38" s="143"/>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3" t="s">
        <v>66</v>
      </c>
      <c r="C39" s="149"/>
      <c r="D39" s="149"/>
      <c r="E39" s="149"/>
      <c r="F39" s="149"/>
      <c r="G39" s="149"/>
      <c r="H39" s="149"/>
      <c r="I39" s="149"/>
      <c r="J39" s="149"/>
      <c r="K39" s="149"/>
      <c r="L39" s="150"/>
      <c r="M39" s="144"/>
      <c r="N39" s="14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 </v>
      </c>
      <c r="B45" s="103"/>
      <c r="C45" s="103"/>
      <c r="D45" s="103"/>
      <c r="E45" s="103"/>
      <c r="F45" s="103"/>
      <c r="G45" s="103"/>
      <c r="H45" s="103"/>
      <c r="I45" s="103"/>
      <c r="J45" s="103"/>
      <c r="K45" s="10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S47" s="27"/>
      <c r="T47" s="27"/>
      <c r="U47" s="27"/>
      <c r="V47" s="27"/>
      <c r="W47" s="27"/>
      <c r="X47" s="27"/>
      <c r="Y47" s="27"/>
      <c r="Z47" s="27"/>
      <c r="AA47" s="27"/>
      <c r="AB47" s="27"/>
      <c r="AC47" s="27"/>
    </row>
    <row r="48" spans="1:30" x14ac:dyDescent="0.4">
      <c r="A48" s="99" t="str">
        <f>CONCATENATE("Lernsituation ",$H$2,".",$P$2," : ")</f>
        <v xml:space="preserve">Lernsituation .1 : </v>
      </c>
      <c r="B48" s="100"/>
      <c r="C48" s="100"/>
      <c r="D48" s="100"/>
      <c r="E48" s="100"/>
      <c r="F48" s="100"/>
      <c r="G48" s="100"/>
      <c r="H48" s="100"/>
      <c r="I48" s="100"/>
      <c r="J48" s="100"/>
      <c r="K48" s="101"/>
      <c r="S48" s="27"/>
      <c r="T48" s="27"/>
      <c r="U48" s="27"/>
      <c r="V48" s="27"/>
      <c r="W48" s="27"/>
      <c r="X48" s="27"/>
      <c r="Y48" s="27"/>
      <c r="Z48" s="27"/>
      <c r="AA48" s="27"/>
      <c r="AB48" s="27"/>
      <c r="AC48" s="27"/>
    </row>
    <row r="49" spans="1:29" ht="15" customHeight="1" x14ac:dyDescent="0.4">
      <c r="A49" s="105">
        <f>$H$4</f>
        <v>0</v>
      </c>
      <c r="B49" s="106"/>
      <c r="C49" s="106"/>
      <c r="D49" s="106"/>
      <c r="E49" s="106"/>
      <c r="F49" s="106"/>
      <c r="G49" s="106"/>
      <c r="H49" s="106"/>
      <c r="I49" s="106"/>
      <c r="J49" s="106"/>
      <c r="K49" s="107"/>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row>
    <row r="52" spans="1:29" ht="15" thickBot="1" x14ac:dyDescent="0.45"/>
    <row r="53" spans="1:29" x14ac:dyDescent="0.4">
      <c r="A53" s="97" t="s">
        <v>73</v>
      </c>
      <c r="B53" s="98"/>
      <c r="C53" s="61" t="s">
        <v>122</v>
      </c>
      <c r="D53" s="58"/>
      <c r="E53" s="58"/>
      <c r="F53" s="58"/>
      <c r="G53" s="58"/>
      <c r="H53" s="58"/>
      <c r="I53" s="58"/>
      <c r="J53" s="58"/>
      <c r="K53" s="58"/>
      <c r="L53" s="58"/>
      <c r="M53" s="64"/>
      <c r="N53" s="115" t="s">
        <v>121</v>
      </c>
      <c r="O53" s="115"/>
      <c r="P53" s="115"/>
      <c r="Q53" s="116"/>
      <c r="R53" s="56"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C19</f>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.1 : </v>
      </c>
      <c r="B90" s="100"/>
      <c r="C90" s="100"/>
      <c r="D90" s="100"/>
      <c r="E90" s="100"/>
      <c r="F90" s="100"/>
      <c r="G90" s="100"/>
      <c r="H90" s="100"/>
      <c r="I90" s="100"/>
      <c r="J90" s="100"/>
      <c r="K90" s="101"/>
    </row>
    <row r="91" spans="1:18" x14ac:dyDescent="0.4">
      <c r="A91" s="105">
        <f>$H$4</f>
        <v>0</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.1 : </v>
      </c>
      <c r="B105" s="100"/>
      <c r="C105" s="100"/>
      <c r="D105" s="100"/>
      <c r="E105" s="100"/>
      <c r="F105" s="100"/>
      <c r="G105" s="100"/>
      <c r="H105" s="100"/>
      <c r="I105" s="100"/>
      <c r="J105" s="100"/>
      <c r="K105" s="101"/>
    </row>
    <row r="106" spans="1:55" x14ac:dyDescent="0.4">
      <c r="A106" s="105">
        <f>$H$4</f>
        <v>0</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9:F9"/>
    <mergeCell ref="M9:R9"/>
    <mergeCell ref="G9:L9"/>
    <mergeCell ref="A1:G1"/>
    <mergeCell ref="H1:R1"/>
    <mergeCell ref="A5:G5"/>
    <mergeCell ref="H5:J5"/>
    <mergeCell ref="K5:M5"/>
    <mergeCell ref="N5:R5"/>
    <mergeCell ref="A4:G4"/>
    <mergeCell ref="H4:R4"/>
    <mergeCell ref="A2:G2"/>
    <mergeCell ref="A3:G3"/>
    <mergeCell ref="H3:R3"/>
    <mergeCell ref="C13:L13"/>
    <mergeCell ref="M13:N13"/>
    <mergeCell ref="O13:R13"/>
    <mergeCell ref="C14:L14"/>
    <mergeCell ref="M14:N14"/>
    <mergeCell ref="O14:R14"/>
    <mergeCell ref="B10:L10"/>
    <mergeCell ref="M10:N10"/>
    <mergeCell ref="O10:R10"/>
    <mergeCell ref="C11:L11"/>
    <mergeCell ref="M11:N11"/>
    <mergeCell ref="O11:R11"/>
    <mergeCell ref="C12:L12"/>
    <mergeCell ref="M12:N12"/>
    <mergeCell ref="O12:R12"/>
    <mergeCell ref="C17:L17"/>
    <mergeCell ref="M17:N17"/>
    <mergeCell ref="O17:R17"/>
    <mergeCell ref="C18:L18"/>
    <mergeCell ref="M18:N18"/>
    <mergeCell ref="O18:R18"/>
    <mergeCell ref="C15:L15"/>
    <mergeCell ref="M15:N15"/>
    <mergeCell ref="O15:R15"/>
    <mergeCell ref="C16:L16"/>
    <mergeCell ref="M16:N16"/>
    <mergeCell ref="O16:R16"/>
    <mergeCell ref="C19:L19"/>
    <mergeCell ref="M19:N19"/>
    <mergeCell ref="O19:R19"/>
    <mergeCell ref="A20:A30"/>
    <mergeCell ref="C20:L20"/>
    <mergeCell ref="M20:N20"/>
    <mergeCell ref="O20:R20"/>
    <mergeCell ref="C21:L21"/>
    <mergeCell ref="M21:N21"/>
    <mergeCell ref="O21:R21"/>
    <mergeCell ref="A11:A19"/>
    <mergeCell ref="C24:L24"/>
    <mergeCell ref="M24:N24"/>
    <mergeCell ref="O24:R24"/>
    <mergeCell ref="C25:L25"/>
    <mergeCell ref="M25:N25"/>
    <mergeCell ref="O25:R25"/>
    <mergeCell ref="C22:L22"/>
    <mergeCell ref="M22:N22"/>
    <mergeCell ref="O22:R22"/>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27:R27"/>
    <mergeCell ref="C30:L30"/>
    <mergeCell ref="M30:N30"/>
    <mergeCell ref="O30:R30"/>
    <mergeCell ref="A31:A39"/>
    <mergeCell ref="C31:L31"/>
    <mergeCell ref="M31:N31"/>
    <mergeCell ref="O31:R31"/>
    <mergeCell ref="C32:L32"/>
    <mergeCell ref="M32:N32"/>
    <mergeCell ref="O32:R32"/>
    <mergeCell ref="C35:L35"/>
    <mergeCell ref="M35:N35"/>
    <mergeCell ref="O35:R35"/>
    <mergeCell ref="C36:L36"/>
    <mergeCell ref="M36:N36"/>
    <mergeCell ref="O36:R36"/>
    <mergeCell ref="C33:L33"/>
    <mergeCell ref="M33:N33"/>
    <mergeCell ref="O33:R33"/>
    <mergeCell ref="C34:L34"/>
    <mergeCell ref="M34:N34"/>
    <mergeCell ref="O34:R34"/>
    <mergeCell ref="C39:L39"/>
    <mergeCell ref="O39:R39"/>
    <mergeCell ref="C37:L37"/>
    <mergeCell ref="M37:N37"/>
    <mergeCell ref="O37:R37"/>
    <mergeCell ref="C38:L38"/>
    <mergeCell ref="M38:N38"/>
    <mergeCell ref="O38:R38"/>
    <mergeCell ref="C55:Q55"/>
    <mergeCell ref="M39:N39"/>
    <mergeCell ref="A49:K50"/>
    <mergeCell ref="A54:A62"/>
    <mergeCell ref="C57:Q57"/>
    <mergeCell ref="C58:Q58"/>
    <mergeCell ref="C59:Q59"/>
    <mergeCell ref="C60:Q60"/>
    <mergeCell ref="C61:Q61"/>
    <mergeCell ref="C62:Q62"/>
    <mergeCell ref="A51:B51"/>
    <mergeCell ref="C51:E51"/>
    <mergeCell ref="F51:G51"/>
    <mergeCell ref="C56:Q56"/>
    <mergeCell ref="B95:R95"/>
    <mergeCell ref="B96:R96"/>
    <mergeCell ref="B97:R97"/>
    <mergeCell ref="I2:O2"/>
    <mergeCell ref="Q2:R2"/>
    <mergeCell ref="A93:B93"/>
    <mergeCell ref="C93:E93"/>
    <mergeCell ref="F93:G93"/>
    <mergeCell ref="H93:K93"/>
    <mergeCell ref="C81:Q81"/>
    <mergeCell ref="C82:Q82"/>
    <mergeCell ref="A84:K84"/>
    <mergeCell ref="C72:Q72"/>
    <mergeCell ref="C73:Q73"/>
    <mergeCell ref="A74:A82"/>
    <mergeCell ref="C74:Q74"/>
    <mergeCell ref="C75:Q75"/>
    <mergeCell ref="C76:Q76"/>
    <mergeCell ref="C77:Q77"/>
    <mergeCell ref="C78:Q78"/>
    <mergeCell ref="C79:Q79"/>
    <mergeCell ref="C80:Q80"/>
    <mergeCell ref="A63:A73"/>
    <mergeCell ref="C54:Q54"/>
    <mergeCell ref="A109:R109"/>
    <mergeCell ref="B110:R110"/>
    <mergeCell ref="B111:R111"/>
    <mergeCell ref="B112:R112"/>
    <mergeCell ref="A99:K99"/>
    <mergeCell ref="A100:K101"/>
    <mergeCell ref="A102:K102"/>
    <mergeCell ref="A103:K104"/>
    <mergeCell ref="A105:K105"/>
    <mergeCell ref="A106:K107"/>
    <mergeCell ref="A108:B108"/>
    <mergeCell ref="C108:E108"/>
    <mergeCell ref="F108:G108"/>
    <mergeCell ref="H108:K108"/>
    <mergeCell ref="A94:R94"/>
    <mergeCell ref="A53:B53"/>
    <mergeCell ref="A90:K90"/>
    <mergeCell ref="A42:K42"/>
    <mergeCell ref="A43:K44"/>
    <mergeCell ref="A45:K45"/>
    <mergeCell ref="A46:K47"/>
    <mergeCell ref="A48:K48"/>
    <mergeCell ref="A88:K89"/>
    <mergeCell ref="A91:K92"/>
    <mergeCell ref="A85:K86"/>
    <mergeCell ref="A87:K87"/>
    <mergeCell ref="C63:Q63"/>
    <mergeCell ref="C64:Q64"/>
    <mergeCell ref="C65:Q65"/>
    <mergeCell ref="C66:Q66"/>
    <mergeCell ref="C67:Q67"/>
    <mergeCell ref="C68:Q68"/>
    <mergeCell ref="C69:Q69"/>
    <mergeCell ref="C70:Q70"/>
    <mergeCell ref="C71:Q71"/>
    <mergeCell ref="H51:K51"/>
    <mergeCell ref="N53:Q53"/>
  </mergeCells>
  <conditionalFormatting sqref="R54:R62">
    <cfRule type="colorScale" priority="14">
      <colorScale>
        <cfvo type="num" val="0"/>
        <cfvo type="num" val="1"/>
        <color theme="0"/>
        <color theme="7" tint="0.39997558519241921"/>
      </colorScale>
    </cfRule>
  </conditionalFormatting>
  <conditionalFormatting sqref="R63:R73">
    <cfRule type="colorScale" priority="13">
      <colorScale>
        <cfvo type="num" val="0"/>
        <cfvo type="num" val="1"/>
        <color theme="0"/>
        <color theme="4" tint="-0.249977111117893"/>
      </colorScale>
    </cfRule>
  </conditionalFormatting>
  <conditionalFormatting sqref="R74:R83">
    <cfRule type="colorScale" priority="12">
      <colorScale>
        <cfvo type="num" val="0"/>
        <cfvo type="num" val="1"/>
        <color theme="0"/>
        <color theme="9"/>
      </colorScale>
    </cfRule>
  </conditionalFormatting>
  <conditionalFormatting sqref="R54:R83">
    <cfRule type="cellIs" dxfId="49" priority="11" operator="lessThan">
      <formula>0</formula>
    </cfRule>
  </conditionalFormatting>
  <conditionalFormatting sqref="B54:Q82 B95">
    <cfRule type="cellIs" dxfId="48" priority="10" operator="equal">
      <formula>0</formula>
    </cfRule>
  </conditionalFormatting>
  <conditionalFormatting sqref="B96:B97">
    <cfRule type="cellIs" dxfId="47" priority="9" operator="equal">
      <formula>0</formula>
    </cfRule>
  </conditionalFormatting>
  <conditionalFormatting sqref="R98">
    <cfRule type="colorScale" priority="6">
      <colorScale>
        <cfvo type="num" val="0"/>
        <cfvo type="num" val="1"/>
        <color theme="0"/>
        <color theme="9"/>
      </colorScale>
    </cfRule>
  </conditionalFormatting>
  <conditionalFormatting sqref="R98">
    <cfRule type="cellIs" dxfId="46" priority="5" operator="lessThan">
      <formula>0</formula>
    </cfRule>
  </conditionalFormatting>
  <conditionalFormatting sqref="B110">
    <cfRule type="cellIs" dxfId="45" priority="4" operator="equal">
      <formula>0</formula>
    </cfRule>
  </conditionalFormatting>
  <conditionalFormatting sqref="B111:B112">
    <cfRule type="cellIs" dxfId="44" priority="3" operator="equal">
      <formula>0</formula>
    </cfRule>
  </conditionalFormatting>
  <conditionalFormatting sqref="R113">
    <cfRule type="colorScale" priority="2">
      <colorScale>
        <cfvo type="num" val="0"/>
        <cfvo type="num" val="1"/>
        <color theme="0"/>
        <color theme="9"/>
      </colorScale>
    </cfRule>
  </conditionalFormatting>
  <conditionalFormatting sqref="R113">
    <cfRule type="cellIs" dxfId="43" priority="1" operator="lessThan">
      <formula>0</formula>
    </cfRule>
  </conditionalFormatting>
  <dataValidations count="2">
    <dataValidation type="list" allowBlank="1" showInputMessage="1" showErrorMessage="1" sqref="M11:N39">
      <formula1>$W$4:$W$7</formula1>
    </dataValidation>
    <dataValidation allowBlank="1" showInputMessage="1" showErrorMessage="1" promptTitle="Hinweis:" prompt="Bitte geben Sie nach Eingabe eines eigenen Indikators für alle betrachteten Lernsituationen eine Bewertung ein" sqref="C18:L18 C19:L19 C29:L29 C30:L30 C38:L38 C39:L39"/>
  </dataValidations>
  <hyperlinks>
    <hyperlink ref="H9:L9" location="Nutzungshinweise!A1" display=" Zu den Nutzungs- hinweisen"/>
    <hyperlink ref="G9:L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zoomScale="85" zoomScaleNormal="85" zoomScaleSheetLayoutView="130" workbookViewId="0">
      <selection activeCell="P2" sqref="P2"/>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53515625" style="17"/>
    <col min="34" max="34" width="23.69140625" style="17" customWidth="1"/>
    <col min="35" max="55" width="11.53515625" style="17"/>
  </cols>
  <sheetData>
    <row r="1" spans="1:55" ht="15" customHeight="1" x14ac:dyDescent="0.4">
      <c r="A1" s="180" t="s">
        <v>5</v>
      </c>
      <c r="B1" s="181"/>
      <c r="C1" s="181"/>
      <c r="D1" s="181"/>
      <c r="E1" s="181"/>
      <c r="F1" s="181"/>
      <c r="G1" s="181"/>
      <c r="H1" s="212">
        <f>LS_1!H1</f>
        <v>0</v>
      </c>
      <c r="I1" s="213"/>
      <c r="J1" s="213"/>
      <c r="K1" s="213"/>
      <c r="L1" s="213"/>
      <c r="M1" s="213"/>
      <c r="N1" s="213"/>
      <c r="O1" s="213"/>
      <c r="P1" s="213"/>
      <c r="Q1" s="213"/>
      <c r="R1" s="214"/>
      <c r="S1" s="50"/>
    </row>
    <row r="2" spans="1:55" ht="15" customHeight="1" x14ac:dyDescent="0.4">
      <c r="A2" s="197" t="s">
        <v>6</v>
      </c>
      <c r="B2" s="198"/>
      <c r="C2" s="198"/>
      <c r="D2" s="198"/>
      <c r="E2" s="198"/>
      <c r="F2" s="198"/>
      <c r="G2" s="198"/>
      <c r="H2" s="53">
        <f>LS_1!H2</f>
        <v>0</v>
      </c>
      <c r="I2" s="122" t="s">
        <v>2</v>
      </c>
      <c r="J2" s="123"/>
      <c r="K2" s="123"/>
      <c r="L2" s="123"/>
      <c r="M2" s="123"/>
      <c r="N2" s="123"/>
      <c r="O2" s="124"/>
      <c r="P2" s="49">
        <v>2</v>
      </c>
      <c r="Q2" s="125"/>
      <c r="R2" s="126"/>
      <c r="S2" s="50"/>
    </row>
    <row r="3" spans="1:55" ht="15" customHeight="1" x14ac:dyDescent="0.4">
      <c r="A3" s="197" t="s">
        <v>137</v>
      </c>
      <c r="B3" s="198"/>
      <c r="C3" s="198"/>
      <c r="D3" s="198"/>
      <c r="E3" s="198"/>
      <c r="F3" s="198"/>
      <c r="G3" s="198"/>
      <c r="H3" s="215">
        <f>LS_1!H3</f>
        <v>0</v>
      </c>
      <c r="I3" s="216"/>
      <c r="J3" s="216"/>
      <c r="K3" s="216"/>
      <c r="L3" s="216"/>
      <c r="M3" s="216"/>
      <c r="N3" s="216"/>
      <c r="O3" s="216"/>
      <c r="P3" s="216"/>
      <c r="Q3" s="216"/>
      <c r="R3" s="217"/>
      <c r="S3" s="50"/>
    </row>
    <row r="4" spans="1:55" s="11" customFormat="1" ht="31.5" customHeight="1" x14ac:dyDescent="0.4">
      <c r="A4" s="192" t="s">
        <v>138</v>
      </c>
      <c r="B4" s="193"/>
      <c r="C4" s="193"/>
      <c r="D4" s="193"/>
      <c r="E4" s="193"/>
      <c r="F4" s="193"/>
      <c r="G4" s="193"/>
      <c r="H4" s="194"/>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tr">
        <f>LS_1!C11</f>
        <v>Die SuS entwickeln Kriterien, um den Einfluss zeitgemäßer Hard- und/oder Software beurteilen zu können.</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tr">
        <f>LS_1!C12</f>
        <v>Die SuS reflektieren den Einfluss der genutzten Hard- und/oder Software auf ihre berufliche Tätigkeit.</v>
      </c>
      <c r="D12" s="135"/>
      <c r="E12" s="135"/>
      <c r="F12" s="135"/>
      <c r="G12" s="135"/>
      <c r="H12" s="135"/>
      <c r="I12" s="135"/>
      <c r="J12" s="135"/>
      <c r="K12" s="135"/>
      <c r="L12" s="136"/>
      <c r="M12" s="206"/>
      <c r="N12" s="207"/>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tr">
        <f>LS_1!C13</f>
        <v>Die SuS reflektieren den gesellschaftlichen Einfluss der genutzten Hard- und/oder Software.</v>
      </c>
      <c r="D13" s="135"/>
      <c r="E13" s="135"/>
      <c r="F13" s="135"/>
      <c r="G13" s="135"/>
      <c r="H13" s="135"/>
      <c r="I13" s="135"/>
      <c r="J13" s="135"/>
      <c r="K13" s="135"/>
      <c r="L13" s="136"/>
      <c r="M13" s="206"/>
      <c r="N13" s="207"/>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tr">
        <f>LS_1!C14</f>
        <v>Die SuS reflektieren den Einfluss der genutzten Hard- und/oder Software auf ihre persönliche Lebenswelt.</v>
      </c>
      <c r="D14" s="135"/>
      <c r="E14" s="135"/>
      <c r="F14" s="135"/>
      <c r="G14" s="135"/>
      <c r="H14" s="135"/>
      <c r="I14" s="135"/>
      <c r="J14" s="135"/>
      <c r="K14" s="135"/>
      <c r="L14" s="136"/>
      <c r="M14" s="206"/>
      <c r="N14" s="207"/>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tr">
        <f>LS_1!C15</f>
        <v>Die SuS thematisieren technische Gefahren und Risiken der genutzten Hard- und/oder Software.</v>
      </c>
      <c r="D15" s="135"/>
      <c r="E15" s="135"/>
      <c r="F15" s="135"/>
      <c r="G15" s="135"/>
      <c r="H15" s="135"/>
      <c r="I15" s="135"/>
      <c r="J15" s="135"/>
      <c r="K15" s="135"/>
      <c r="L15" s="136"/>
      <c r="M15" s="206"/>
      <c r="N15" s="207"/>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tr">
        <f>LS_1!C16</f>
        <v>Die SuS bewerten den Einsatz digitaler Medien aus dem Berufsfeld.</v>
      </c>
      <c r="D16" s="135"/>
      <c r="E16" s="135"/>
      <c r="F16" s="135"/>
      <c r="G16" s="135"/>
      <c r="H16" s="135"/>
      <c r="I16" s="135"/>
      <c r="J16" s="135"/>
      <c r="K16" s="135"/>
      <c r="L16" s="136"/>
      <c r="M16" s="206"/>
      <c r="N16" s="207"/>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tr">
        <f>LS_1!C17</f>
        <v>Die SuS reflektieren den Einsatz digitaler Medien zur Lernortkooperation und in anderen kooperativen Settings.</v>
      </c>
      <c r="D17" s="135"/>
      <c r="E17" s="135"/>
      <c r="F17" s="135"/>
      <c r="G17" s="135"/>
      <c r="H17" s="135"/>
      <c r="I17" s="135"/>
      <c r="J17" s="135"/>
      <c r="K17" s="135"/>
      <c r="L17" s="136"/>
      <c r="M17" s="206"/>
      <c r="N17" s="207"/>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54" t="s">
        <v>45</v>
      </c>
      <c r="C18" s="210">
        <f>LS_1!C18</f>
        <v>0</v>
      </c>
      <c r="D18" s="210"/>
      <c r="E18" s="210"/>
      <c r="F18" s="210"/>
      <c r="G18" s="210"/>
      <c r="H18" s="210"/>
      <c r="I18" s="210"/>
      <c r="J18" s="210"/>
      <c r="K18" s="210"/>
      <c r="L18" s="211"/>
      <c r="M18" s="206"/>
      <c r="N18" s="207"/>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55" t="s">
        <v>46</v>
      </c>
      <c r="C19" s="202">
        <f>LS_1!C19</f>
        <v>0</v>
      </c>
      <c r="D19" s="202"/>
      <c r="E19" s="202"/>
      <c r="F19" s="202"/>
      <c r="G19" s="202"/>
      <c r="H19" s="202"/>
      <c r="I19" s="202"/>
      <c r="J19" s="202"/>
      <c r="K19" s="202"/>
      <c r="L19" s="203"/>
      <c r="M19" s="204"/>
      <c r="N19" s="20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tr">
        <f>LS_1!C20</f>
        <v>Die SuS nutzen digitale Quellen zur Informationsbeschaffung.</v>
      </c>
      <c r="D20" s="157"/>
      <c r="E20" s="157"/>
      <c r="F20" s="157"/>
      <c r="G20" s="157"/>
      <c r="H20" s="157"/>
      <c r="I20" s="157"/>
      <c r="J20" s="157"/>
      <c r="K20" s="157"/>
      <c r="L20" s="158"/>
      <c r="M20" s="208"/>
      <c r="N20" s="209"/>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tr">
        <f>LS_1!C21</f>
        <v>Die SuS greifen auf digitale Ressourcen von Ausbildungsbeteiligten zu.</v>
      </c>
      <c r="D21" s="135"/>
      <c r="E21" s="135"/>
      <c r="F21" s="135"/>
      <c r="G21" s="135"/>
      <c r="H21" s="135"/>
      <c r="I21" s="135"/>
      <c r="J21" s="135"/>
      <c r="K21" s="135"/>
      <c r="L21" s="136"/>
      <c r="M21" s="206"/>
      <c r="N21" s="207"/>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tr">
        <f>LS_1!C22</f>
        <v>Die SuS verwenden zeitgemäße fachbereichsspezifische Software und Softwareumgebungen.</v>
      </c>
      <c r="D22" s="135"/>
      <c r="E22" s="135"/>
      <c r="F22" s="135"/>
      <c r="G22" s="135"/>
      <c r="H22" s="135"/>
      <c r="I22" s="135"/>
      <c r="J22" s="135"/>
      <c r="K22" s="135"/>
      <c r="L22" s="136"/>
      <c r="M22" s="206"/>
      <c r="N22" s="207"/>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tr">
        <f>LS_1!C23</f>
        <v>Die SuS erstellen Präsentationen, Kalkulationen und Dokumentationen in zeitgemäßen Softwareumgebungen.</v>
      </c>
      <c r="D23" s="135"/>
      <c r="E23" s="135"/>
      <c r="F23" s="135"/>
      <c r="G23" s="135"/>
      <c r="H23" s="135"/>
      <c r="I23" s="135"/>
      <c r="J23" s="135"/>
      <c r="K23" s="135"/>
      <c r="L23" s="136"/>
      <c r="M23" s="206"/>
      <c r="N23" s="207"/>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tr">
        <f>LS_1!C24</f>
        <v>Die SuS setzen berufs- bzw. fachbereichsspezifische Hardware ein.</v>
      </c>
      <c r="D24" s="135"/>
      <c r="E24" s="135"/>
      <c r="F24" s="135"/>
      <c r="G24" s="135"/>
      <c r="H24" s="135"/>
      <c r="I24" s="135"/>
      <c r="J24" s="135"/>
      <c r="K24" s="135"/>
      <c r="L24" s="136"/>
      <c r="M24" s="206"/>
      <c r="N24" s="207"/>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tr">
        <f>LS_1!C25</f>
        <v>Die SuS setzen zeitgemäße Hardware oder technologische Treiber ein.</v>
      </c>
      <c r="D25" s="135"/>
      <c r="E25" s="135"/>
      <c r="F25" s="135"/>
      <c r="G25" s="135"/>
      <c r="H25" s="135"/>
      <c r="I25" s="135"/>
      <c r="J25" s="135"/>
      <c r="K25" s="135"/>
      <c r="L25" s="136"/>
      <c r="M25" s="206"/>
      <c r="N25" s="207"/>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tr">
        <f>LS_1!C26</f>
        <v>Die SuS wandeln Daten in unterschiedliche digitale Formate um.</v>
      </c>
      <c r="D26" s="135"/>
      <c r="E26" s="135"/>
      <c r="F26" s="135"/>
      <c r="G26" s="135"/>
      <c r="H26" s="135"/>
      <c r="I26" s="135"/>
      <c r="J26" s="135"/>
      <c r="K26" s="135"/>
      <c r="L26" s="136"/>
      <c r="M26" s="206"/>
      <c r="N26" s="207"/>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tr">
        <f>LS_1!C27</f>
        <v xml:space="preserve">Die SuS gewährleisten den Datenaustausch zwischen unterschiedlichen Systemen. </v>
      </c>
      <c r="D27" s="135"/>
      <c r="E27" s="135"/>
      <c r="F27" s="135"/>
      <c r="G27" s="135"/>
      <c r="H27" s="135"/>
      <c r="I27" s="135"/>
      <c r="J27" s="135"/>
      <c r="K27" s="135"/>
      <c r="L27" s="136"/>
      <c r="M27" s="206"/>
      <c r="N27" s="207"/>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tr">
        <f>LS_1!C28</f>
        <v>Die SuS nutzen Groupware als kooperative Unterrichtsform.</v>
      </c>
      <c r="D28" s="135"/>
      <c r="E28" s="135"/>
      <c r="F28" s="135"/>
      <c r="G28" s="135"/>
      <c r="H28" s="135"/>
      <c r="I28" s="135"/>
      <c r="J28" s="135"/>
      <c r="K28" s="135"/>
      <c r="L28" s="136"/>
      <c r="M28" s="206"/>
      <c r="N28" s="207"/>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54" t="s">
        <v>56</v>
      </c>
      <c r="C29" s="210">
        <f>LS_1!C29</f>
        <v>0</v>
      </c>
      <c r="D29" s="210"/>
      <c r="E29" s="210"/>
      <c r="F29" s="210"/>
      <c r="G29" s="210"/>
      <c r="H29" s="210"/>
      <c r="I29" s="210"/>
      <c r="J29" s="210"/>
      <c r="K29" s="210"/>
      <c r="L29" s="211"/>
      <c r="M29" s="206"/>
      <c r="N29" s="207"/>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55" t="s">
        <v>57</v>
      </c>
      <c r="C30" s="202">
        <f>LS_1!C30</f>
        <v>0</v>
      </c>
      <c r="D30" s="202"/>
      <c r="E30" s="202"/>
      <c r="F30" s="202"/>
      <c r="G30" s="202"/>
      <c r="H30" s="202"/>
      <c r="I30" s="202"/>
      <c r="J30" s="202"/>
      <c r="K30" s="202"/>
      <c r="L30" s="203"/>
      <c r="M30" s="204"/>
      <c r="N30" s="20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tr">
        <f>LS_1!C31</f>
        <v>Die SuS berücksichtigen die Anforderungen des Urheberrechts mit Lizenz- und Nutzungsrechten.</v>
      </c>
      <c r="D31" s="157"/>
      <c r="E31" s="157"/>
      <c r="F31" s="157"/>
      <c r="G31" s="157"/>
      <c r="H31" s="157"/>
      <c r="I31" s="157"/>
      <c r="J31" s="157"/>
      <c r="K31" s="157"/>
      <c r="L31" s="158"/>
      <c r="M31" s="208"/>
      <c r="N31" s="209"/>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tr">
        <f>LS_1!C32</f>
        <v>Die SuS setzen Anforderungen an Datensicherheit um.</v>
      </c>
      <c r="D32" s="135"/>
      <c r="E32" s="135"/>
      <c r="F32" s="135"/>
      <c r="G32" s="135"/>
      <c r="H32" s="135"/>
      <c r="I32" s="135"/>
      <c r="J32" s="135"/>
      <c r="K32" s="135"/>
      <c r="L32" s="136"/>
      <c r="M32" s="206"/>
      <c r="N32" s="207"/>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tr">
        <f>LS_1!C33</f>
        <v>Die SuS setzen Anforderungen des Datenschutzes um.</v>
      </c>
      <c r="D33" s="135"/>
      <c r="E33" s="135"/>
      <c r="F33" s="135"/>
      <c r="G33" s="135"/>
      <c r="H33" s="135"/>
      <c r="I33" s="135"/>
      <c r="J33" s="135"/>
      <c r="K33" s="135"/>
      <c r="L33" s="136"/>
      <c r="M33" s="206"/>
      <c r="N33" s="207"/>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tr">
        <f>LS_1!C34</f>
        <v>Die SuS setzen algorithmische Problemlösungsstrategien für das Verständnis von Softwareentwicklung ein.</v>
      </c>
      <c r="D34" s="135"/>
      <c r="E34" s="135"/>
      <c r="F34" s="135"/>
      <c r="G34" s="135"/>
      <c r="H34" s="135"/>
      <c r="I34" s="135"/>
      <c r="J34" s="135"/>
      <c r="K34" s="135"/>
      <c r="L34" s="136"/>
      <c r="M34" s="206"/>
      <c r="N34" s="207"/>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tr">
        <f>LS_1!C35</f>
        <v>Die SuS konfigurieren Hard- und/oder Software für Arbeits- und Geschäftsprozesse.</v>
      </c>
      <c r="D35" s="135"/>
      <c r="E35" s="135"/>
      <c r="F35" s="135"/>
      <c r="G35" s="135"/>
      <c r="H35" s="135"/>
      <c r="I35" s="135"/>
      <c r="J35" s="135"/>
      <c r="K35" s="135"/>
      <c r="L35" s="136"/>
      <c r="M35" s="206"/>
      <c r="N35" s="207"/>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tr">
        <f>LS_1!C36</f>
        <v>Die SuS nehmen individuelle Konfigurationen an Hard- und/oder Software vor.</v>
      </c>
      <c r="D36" s="135"/>
      <c r="E36" s="135"/>
      <c r="F36" s="135"/>
      <c r="G36" s="135"/>
      <c r="H36" s="135"/>
      <c r="I36" s="135"/>
      <c r="J36" s="135"/>
      <c r="K36" s="135"/>
      <c r="L36" s="136"/>
      <c r="M36" s="206"/>
      <c r="N36" s="207"/>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tr">
        <f>LS_1!C37</f>
        <v>Die SuS analysieren  Aufbau,  Kommunikation und Funktionsweise vernetzter Systeme.</v>
      </c>
      <c r="D37" s="135"/>
      <c r="E37" s="135"/>
      <c r="F37" s="135"/>
      <c r="G37" s="135"/>
      <c r="H37" s="135"/>
      <c r="I37" s="135"/>
      <c r="J37" s="135"/>
      <c r="K37" s="135"/>
      <c r="L37" s="136"/>
      <c r="M37" s="206"/>
      <c r="N37" s="207"/>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54" t="s">
        <v>65</v>
      </c>
      <c r="C38" s="210">
        <f>LS_1!C38</f>
        <v>0</v>
      </c>
      <c r="D38" s="210"/>
      <c r="E38" s="210"/>
      <c r="F38" s="210"/>
      <c r="G38" s="210"/>
      <c r="H38" s="210"/>
      <c r="I38" s="210"/>
      <c r="J38" s="210"/>
      <c r="K38" s="210"/>
      <c r="L38" s="211"/>
      <c r="M38" s="206"/>
      <c r="N38" s="207"/>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55" t="s">
        <v>66</v>
      </c>
      <c r="C39" s="202">
        <f>LS_1!C39</f>
        <v>0</v>
      </c>
      <c r="D39" s="202"/>
      <c r="E39" s="202"/>
      <c r="F39" s="202"/>
      <c r="G39" s="202"/>
      <c r="H39" s="202"/>
      <c r="I39" s="202"/>
      <c r="J39" s="202"/>
      <c r="K39" s="202"/>
      <c r="L39" s="203"/>
      <c r="M39" s="204"/>
      <c r="N39" s="20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R46" s="84"/>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7"/>
      <c r="W47" s="27"/>
      <c r="X47" s="27"/>
      <c r="Y47" s="27"/>
      <c r="Z47" s="27"/>
      <c r="AA47" s="27"/>
      <c r="AB47" s="27"/>
      <c r="AC47" s="27"/>
    </row>
    <row r="48" spans="1:30" x14ac:dyDescent="0.4">
      <c r="A48" s="99" t="str">
        <f>CONCATENATE("Lernsituation ",$H$2,".",$P$2," : ")</f>
        <v xml:space="preserve">Lernsituation 0.2 : </v>
      </c>
      <c r="B48" s="100"/>
      <c r="C48" s="100"/>
      <c r="D48" s="100"/>
      <c r="E48" s="100"/>
      <c r="F48" s="100"/>
      <c r="G48" s="100"/>
      <c r="H48" s="100"/>
      <c r="I48" s="100"/>
      <c r="J48" s="100"/>
      <c r="K48" s="101"/>
      <c r="R48" s="84"/>
      <c r="S48" s="27"/>
      <c r="T48" s="27"/>
      <c r="U48" s="27"/>
      <c r="V48" s="27"/>
      <c r="W48" s="27"/>
      <c r="X48" s="27"/>
      <c r="Y48" s="27"/>
      <c r="Z48" s="27"/>
      <c r="AA48" s="27"/>
      <c r="AB48" s="27"/>
      <c r="AC48" s="27"/>
    </row>
    <row r="49" spans="1:29" ht="15" customHeight="1" x14ac:dyDescent="0.4">
      <c r="A49" s="105">
        <f>$H$4</f>
        <v>0</v>
      </c>
      <c r="B49" s="106"/>
      <c r="C49" s="106"/>
      <c r="D49" s="106"/>
      <c r="E49" s="106"/>
      <c r="F49" s="106"/>
      <c r="G49" s="106"/>
      <c r="H49" s="106"/>
      <c r="I49" s="106"/>
      <c r="J49" s="106"/>
      <c r="K49" s="107"/>
      <c r="R49" s="84"/>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R50" s="84"/>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c r="R51" s="84"/>
    </row>
    <row r="52" spans="1:29" ht="15" thickBot="1" x14ac:dyDescent="0.45">
      <c r="R52" s="84"/>
    </row>
    <row r="53" spans="1:29" x14ac:dyDescent="0.4">
      <c r="A53" s="97" t="s">
        <v>73</v>
      </c>
      <c r="B53" s="98"/>
      <c r="C53" s="61" t="s">
        <v>122</v>
      </c>
      <c r="D53" s="58"/>
      <c r="E53" s="58"/>
      <c r="F53" s="58"/>
      <c r="G53" s="58"/>
      <c r="H53" s="58"/>
      <c r="I53" s="58"/>
      <c r="J53" s="58"/>
      <c r="K53" s="58"/>
      <c r="L53" s="58"/>
      <c r="M53" s="64"/>
      <c r="N53" s="115" t="s">
        <v>121</v>
      </c>
      <c r="O53" s="115"/>
      <c r="P53" s="115"/>
      <c r="Q53" s="116"/>
      <c r="R53" s="85"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 t="shared" si="10"/>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0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0.2 : </v>
      </c>
      <c r="B90" s="100"/>
      <c r="C90" s="100"/>
      <c r="D90" s="100"/>
      <c r="E90" s="100"/>
      <c r="F90" s="100"/>
      <c r="G90" s="100"/>
      <c r="H90" s="100"/>
      <c r="I90" s="100"/>
      <c r="J90" s="100"/>
      <c r="K90" s="101"/>
    </row>
    <row r="91" spans="1:18" x14ac:dyDescent="0.4">
      <c r="A91" s="105">
        <f>$H$4</f>
        <v>0</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0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0.2 : </v>
      </c>
      <c r="B105" s="100"/>
      <c r="C105" s="100"/>
      <c r="D105" s="100"/>
      <c r="E105" s="100"/>
      <c r="F105" s="100"/>
      <c r="G105" s="100"/>
      <c r="H105" s="100"/>
      <c r="I105" s="100"/>
      <c r="J105" s="100"/>
      <c r="K105" s="101"/>
    </row>
    <row r="106" spans="1:55" x14ac:dyDescent="0.4">
      <c r="A106" s="105">
        <f>$H$4</f>
        <v>0</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4:G4"/>
    <mergeCell ref="H4:R4"/>
    <mergeCell ref="A5:G5"/>
    <mergeCell ref="H5:J5"/>
    <mergeCell ref="K5:M5"/>
    <mergeCell ref="N5:R5"/>
    <mergeCell ref="A1:G1"/>
    <mergeCell ref="H1:R1"/>
    <mergeCell ref="A2:G2"/>
    <mergeCell ref="I2:O2"/>
    <mergeCell ref="Q2:R2"/>
    <mergeCell ref="A3:G3"/>
    <mergeCell ref="H3:R3"/>
    <mergeCell ref="C12:L12"/>
    <mergeCell ref="M12:N12"/>
    <mergeCell ref="C17:L17"/>
    <mergeCell ref="M17:N17"/>
    <mergeCell ref="O17:R17"/>
    <mergeCell ref="C18:L18"/>
    <mergeCell ref="M18:N18"/>
    <mergeCell ref="O18:R18"/>
    <mergeCell ref="C15:L15"/>
    <mergeCell ref="O12:R12"/>
    <mergeCell ref="C13:L13"/>
    <mergeCell ref="M13:N13"/>
    <mergeCell ref="O13:R13"/>
    <mergeCell ref="C14:L14"/>
    <mergeCell ref="M14:N14"/>
    <mergeCell ref="O14:R14"/>
    <mergeCell ref="B10:L10"/>
    <mergeCell ref="M10:N10"/>
    <mergeCell ref="O10:R10"/>
    <mergeCell ref="A20:A30"/>
    <mergeCell ref="C20:L20"/>
    <mergeCell ref="M20:N20"/>
    <mergeCell ref="O20:R20"/>
    <mergeCell ref="C21:L21"/>
    <mergeCell ref="M21:N21"/>
    <mergeCell ref="O21:R21"/>
    <mergeCell ref="C24:L24"/>
    <mergeCell ref="M24:N24"/>
    <mergeCell ref="O24:R24"/>
    <mergeCell ref="C25:L25"/>
    <mergeCell ref="M25:N25"/>
    <mergeCell ref="O25:R25"/>
    <mergeCell ref="C22:L22"/>
    <mergeCell ref="M22:N22"/>
    <mergeCell ref="O22:R22"/>
    <mergeCell ref="O27:R27"/>
    <mergeCell ref="A11:A19"/>
    <mergeCell ref="C11:L11"/>
    <mergeCell ref="M11:N11"/>
    <mergeCell ref="O11:R11"/>
    <mergeCell ref="O38:R38"/>
    <mergeCell ref="C30:L30"/>
    <mergeCell ref="M15:N15"/>
    <mergeCell ref="O15:R15"/>
    <mergeCell ref="C16:L16"/>
    <mergeCell ref="M16:N16"/>
    <mergeCell ref="O16:R16"/>
    <mergeCell ref="C19:L19"/>
    <mergeCell ref="M19:N19"/>
    <mergeCell ref="O19:R19"/>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36:R36"/>
    <mergeCell ref="C33:L33"/>
    <mergeCell ref="M33:N33"/>
    <mergeCell ref="O33:R33"/>
    <mergeCell ref="A46:K47"/>
    <mergeCell ref="A48:K48"/>
    <mergeCell ref="A49:K50"/>
    <mergeCell ref="M30:N30"/>
    <mergeCell ref="O30:R30"/>
    <mergeCell ref="C31:L31"/>
    <mergeCell ref="M31:N31"/>
    <mergeCell ref="O31:R31"/>
    <mergeCell ref="C32:L32"/>
    <mergeCell ref="M32:N32"/>
    <mergeCell ref="O32:R32"/>
    <mergeCell ref="C35:L35"/>
    <mergeCell ref="M35:N35"/>
    <mergeCell ref="O35:R35"/>
    <mergeCell ref="O34:R34"/>
    <mergeCell ref="O39:R39"/>
    <mergeCell ref="C37:L37"/>
    <mergeCell ref="M37:N37"/>
    <mergeCell ref="O37:R37"/>
    <mergeCell ref="C38:L38"/>
    <mergeCell ref="A51:B51"/>
    <mergeCell ref="C51:E51"/>
    <mergeCell ref="F51:G51"/>
    <mergeCell ref="H51:K51"/>
    <mergeCell ref="C39:L39"/>
    <mergeCell ref="M39:N39"/>
    <mergeCell ref="A42:K42"/>
    <mergeCell ref="A43:K44"/>
    <mergeCell ref="A45:K45"/>
    <mergeCell ref="A31:A39"/>
    <mergeCell ref="C34:L34"/>
    <mergeCell ref="M34:N34"/>
    <mergeCell ref="C36:L36"/>
    <mergeCell ref="M36:N36"/>
    <mergeCell ref="M38:N38"/>
    <mergeCell ref="A53:B53"/>
    <mergeCell ref="A54:A62"/>
    <mergeCell ref="C54:Q54"/>
    <mergeCell ref="C55:Q55"/>
    <mergeCell ref="C56:Q56"/>
    <mergeCell ref="C57:Q57"/>
    <mergeCell ref="C58:Q58"/>
    <mergeCell ref="C59:Q59"/>
    <mergeCell ref="C60:Q60"/>
    <mergeCell ref="C61:Q61"/>
    <mergeCell ref="C62:Q62"/>
    <mergeCell ref="N53:Q53"/>
    <mergeCell ref="C70:Q70"/>
    <mergeCell ref="C71:Q71"/>
    <mergeCell ref="C72:Q72"/>
    <mergeCell ref="C73:Q73"/>
    <mergeCell ref="A74:A82"/>
    <mergeCell ref="C74:Q74"/>
    <mergeCell ref="C75:Q75"/>
    <mergeCell ref="C76:Q76"/>
    <mergeCell ref="C77:Q77"/>
    <mergeCell ref="C78:Q78"/>
    <mergeCell ref="A63:A73"/>
    <mergeCell ref="C63:Q63"/>
    <mergeCell ref="C64:Q64"/>
    <mergeCell ref="C65:Q65"/>
    <mergeCell ref="C66:Q66"/>
    <mergeCell ref="C67:Q67"/>
    <mergeCell ref="C68:Q68"/>
    <mergeCell ref="C69:Q69"/>
    <mergeCell ref="C79:Q79"/>
    <mergeCell ref="A91:K92"/>
    <mergeCell ref="A93:B93"/>
    <mergeCell ref="C93:E93"/>
    <mergeCell ref="F93:G93"/>
    <mergeCell ref="H93:K93"/>
    <mergeCell ref="C80:Q80"/>
    <mergeCell ref="C81:Q81"/>
    <mergeCell ref="C82:Q82"/>
    <mergeCell ref="A84:K84"/>
    <mergeCell ref="A85:K86"/>
    <mergeCell ref="A9:F9"/>
    <mergeCell ref="G9:L9"/>
    <mergeCell ref="M9:R9"/>
    <mergeCell ref="A109:R109"/>
    <mergeCell ref="B110:R110"/>
    <mergeCell ref="B111:R111"/>
    <mergeCell ref="B112:R112"/>
    <mergeCell ref="A102:K102"/>
    <mergeCell ref="A103:K104"/>
    <mergeCell ref="A105:K105"/>
    <mergeCell ref="A106:K107"/>
    <mergeCell ref="A108:B108"/>
    <mergeCell ref="C108:E108"/>
    <mergeCell ref="F108:G108"/>
    <mergeCell ref="H108:K108"/>
    <mergeCell ref="A94:R94"/>
    <mergeCell ref="B95:R95"/>
    <mergeCell ref="B96:R96"/>
    <mergeCell ref="B97:R97"/>
    <mergeCell ref="A99:K99"/>
    <mergeCell ref="A100:K101"/>
    <mergeCell ref="A87:K87"/>
    <mergeCell ref="A88:K89"/>
    <mergeCell ref="A90:K90"/>
  </mergeCells>
  <conditionalFormatting sqref="R54:R62">
    <cfRule type="colorScale" priority="13">
      <colorScale>
        <cfvo type="num" val="0"/>
        <cfvo type="num" val="1"/>
        <color theme="0"/>
        <color theme="7" tint="0.39997558519241921"/>
      </colorScale>
    </cfRule>
  </conditionalFormatting>
  <conditionalFormatting sqref="R63:R73">
    <cfRule type="colorScale" priority="12">
      <colorScale>
        <cfvo type="num" val="0"/>
        <cfvo type="num" val="1"/>
        <color theme="0"/>
        <color theme="4" tint="-0.249977111117893"/>
      </colorScale>
    </cfRule>
  </conditionalFormatting>
  <conditionalFormatting sqref="R74:R83">
    <cfRule type="colorScale" priority="11">
      <colorScale>
        <cfvo type="num" val="0"/>
        <cfvo type="num" val="1"/>
        <color theme="0"/>
        <color theme="9"/>
      </colorScale>
    </cfRule>
  </conditionalFormatting>
  <conditionalFormatting sqref="R54:R83">
    <cfRule type="cellIs" dxfId="42" priority="10" operator="lessThan">
      <formula>0</formula>
    </cfRule>
  </conditionalFormatting>
  <conditionalFormatting sqref="B54:Q82 B95">
    <cfRule type="cellIs" dxfId="41" priority="9" operator="equal">
      <formula>0</formula>
    </cfRule>
  </conditionalFormatting>
  <conditionalFormatting sqref="B96:B97">
    <cfRule type="cellIs" dxfId="40" priority="8" operator="equal">
      <formula>0</formula>
    </cfRule>
  </conditionalFormatting>
  <conditionalFormatting sqref="R98">
    <cfRule type="colorScale" priority="7">
      <colorScale>
        <cfvo type="num" val="0"/>
        <cfvo type="num" val="1"/>
        <color theme="0"/>
        <color theme="9"/>
      </colorScale>
    </cfRule>
  </conditionalFormatting>
  <conditionalFormatting sqref="R98">
    <cfRule type="cellIs" dxfId="39" priority="6" operator="lessThan">
      <formula>0</formula>
    </cfRule>
  </conditionalFormatting>
  <conditionalFormatting sqref="B110">
    <cfRule type="cellIs" dxfId="38" priority="5" operator="equal">
      <formula>0</formula>
    </cfRule>
  </conditionalFormatting>
  <conditionalFormatting sqref="B111:B112">
    <cfRule type="cellIs" dxfId="37" priority="4" operator="equal">
      <formula>0</formula>
    </cfRule>
  </conditionalFormatting>
  <conditionalFormatting sqref="R113">
    <cfRule type="colorScale" priority="3">
      <colorScale>
        <cfvo type="num" val="0"/>
        <cfvo type="num" val="1"/>
        <color theme="0"/>
        <color theme="9"/>
      </colorScale>
    </cfRule>
  </conditionalFormatting>
  <conditionalFormatting sqref="R113">
    <cfRule type="cellIs" dxfId="36" priority="2" operator="lessThan">
      <formula>0</formula>
    </cfRule>
  </conditionalFormatting>
  <conditionalFormatting sqref="C11:L39">
    <cfRule type="cellIs" dxfId="35" priority="1" operator="equal">
      <formula>0</formula>
    </cfRule>
  </conditionalFormatting>
  <dataValidations count="1">
    <dataValidation type="list" allowBlank="1" showInputMessage="1" showErrorMessage="1" sqref="M11:N39">
      <formula1>$W$4:$W$7</formula1>
    </dataValidation>
  </dataValidations>
  <hyperlinks>
    <hyperlink ref="H7:L9" location="Nutzungshinweise!A1" display=" Zu den Nutzungs- hinweisen"/>
    <hyperlink ref="A9:R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zoomScale="55" zoomScaleNormal="55" zoomScaleSheetLayoutView="130" workbookViewId="0">
      <selection activeCell="AF13" sqref="AF13"/>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53515625" style="17"/>
    <col min="34" max="34" width="23.69140625" style="17" customWidth="1"/>
    <col min="35" max="55" width="11.53515625" style="17"/>
  </cols>
  <sheetData>
    <row r="1" spans="1:55" ht="15" customHeight="1" x14ac:dyDescent="0.4">
      <c r="A1" s="180" t="s">
        <v>5</v>
      </c>
      <c r="B1" s="181"/>
      <c r="C1" s="181"/>
      <c r="D1" s="181"/>
      <c r="E1" s="181"/>
      <c r="F1" s="181"/>
      <c r="G1" s="181"/>
      <c r="H1" s="212">
        <f>LS_1!H1</f>
        <v>0</v>
      </c>
      <c r="I1" s="213"/>
      <c r="J1" s="213"/>
      <c r="K1" s="213"/>
      <c r="L1" s="213"/>
      <c r="M1" s="213"/>
      <c r="N1" s="213"/>
      <c r="O1" s="213"/>
      <c r="P1" s="213"/>
      <c r="Q1" s="213"/>
      <c r="R1" s="214"/>
      <c r="S1" s="50"/>
    </row>
    <row r="2" spans="1:55" ht="15" customHeight="1" x14ac:dyDescent="0.4">
      <c r="A2" s="197" t="s">
        <v>6</v>
      </c>
      <c r="B2" s="198"/>
      <c r="C2" s="198"/>
      <c r="D2" s="198"/>
      <c r="E2" s="198"/>
      <c r="F2" s="198"/>
      <c r="G2" s="198"/>
      <c r="H2" s="53">
        <f>LS_1!H2</f>
        <v>0</v>
      </c>
      <c r="I2" s="122" t="s">
        <v>2</v>
      </c>
      <c r="J2" s="123"/>
      <c r="K2" s="123"/>
      <c r="L2" s="123"/>
      <c r="M2" s="123"/>
      <c r="N2" s="123"/>
      <c r="O2" s="124"/>
      <c r="P2" s="49">
        <v>3</v>
      </c>
      <c r="Q2" s="125"/>
      <c r="R2" s="126"/>
      <c r="S2" s="50"/>
    </row>
    <row r="3" spans="1:55" ht="15" customHeight="1" x14ac:dyDescent="0.4">
      <c r="A3" s="197" t="s">
        <v>137</v>
      </c>
      <c r="B3" s="198"/>
      <c r="C3" s="198"/>
      <c r="D3" s="198"/>
      <c r="E3" s="198"/>
      <c r="F3" s="198"/>
      <c r="G3" s="198"/>
      <c r="H3" s="215">
        <f>LS_1!H3</f>
        <v>0</v>
      </c>
      <c r="I3" s="216"/>
      <c r="J3" s="216"/>
      <c r="K3" s="216"/>
      <c r="L3" s="216"/>
      <c r="M3" s="216"/>
      <c r="N3" s="216"/>
      <c r="O3" s="216"/>
      <c r="P3" s="216"/>
      <c r="Q3" s="216"/>
      <c r="R3" s="217"/>
      <c r="S3" s="50"/>
    </row>
    <row r="4" spans="1:55" s="11" customFormat="1" ht="31.5" customHeight="1" x14ac:dyDescent="0.4">
      <c r="A4" s="192" t="s">
        <v>138</v>
      </c>
      <c r="B4" s="193"/>
      <c r="C4" s="193"/>
      <c r="D4" s="193"/>
      <c r="E4" s="193"/>
      <c r="F4" s="193"/>
      <c r="G4" s="193"/>
      <c r="H4" s="194" t="s">
        <v>90</v>
      </c>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tr">
        <f>LS_1!C11</f>
        <v>Die SuS entwickeln Kriterien, um den Einfluss zeitgemäßer Hard- und/oder Software beurteilen zu können.</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tr">
        <f>LS_1!C12</f>
        <v>Die SuS reflektieren den Einfluss der genutzten Hard- und/oder Software auf ihre berufliche Tätigkeit.</v>
      </c>
      <c r="D12" s="135"/>
      <c r="E12" s="135"/>
      <c r="F12" s="135"/>
      <c r="G12" s="135"/>
      <c r="H12" s="135"/>
      <c r="I12" s="135"/>
      <c r="J12" s="135"/>
      <c r="K12" s="135"/>
      <c r="L12" s="136"/>
      <c r="M12" s="137"/>
      <c r="N12" s="138"/>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tr">
        <f>LS_1!C13</f>
        <v>Die SuS reflektieren den gesellschaftlichen Einfluss der genutzten Hard- und/oder Software.</v>
      </c>
      <c r="D13" s="135"/>
      <c r="E13" s="135"/>
      <c r="F13" s="135"/>
      <c r="G13" s="135"/>
      <c r="H13" s="135"/>
      <c r="I13" s="135"/>
      <c r="J13" s="135"/>
      <c r="K13" s="135"/>
      <c r="L13" s="136"/>
      <c r="M13" s="137"/>
      <c r="N13" s="138"/>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tr">
        <f>LS_1!C14</f>
        <v>Die SuS reflektieren den Einfluss der genutzten Hard- und/oder Software auf ihre persönliche Lebenswelt.</v>
      </c>
      <c r="D14" s="135"/>
      <c r="E14" s="135"/>
      <c r="F14" s="135"/>
      <c r="G14" s="135"/>
      <c r="H14" s="135"/>
      <c r="I14" s="135"/>
      <c r="J14" s="135"/>
      <c r="K14" s="135"/>
      <c r="L14" s="136"/>
      <c r="M14" s="137"/>
      <c r="N14" s="138"/>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tr">
        <f>LS_1!C15</f>
        <v>Die SuS thematisieren technische Gefahren und Risiken der genutzten Hard- und/oder Software.</v>
      </c>
      <c r="D15" s="135"/>
      <c r="E15" s="135"/>
      <c r="F15" s="135"/>
      <c r="G15" s="135"/>
      <c r="H15" s="135"/>
      <c r="I15" s="135"/>
      <c r="J15" s="135"/>
      <c r="K15" s="135"/>
      <c r="L15" s="136"/>
      <c r="M15" s="137"/>
      <c r="N15" s="138"/>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tr">
        <f>LS_1!C16</f>
        <v>Die SuS bewerten den Einsatz digitaler Medien aus dem Berufsfeld.</v>
      </c>
      <c r="D16" s="135"/>
      <c r="E16" s="135"/>
      <c r="F16" s="135"/>
      <c r="G16" s="135"/>
      <c r="H16" s="135"/>
      <c r="I16" s="135"/>
      <c r="J16" s="135"/>
      <c r="K16" s="135"/>
      <c r="L16" s="136"/>
      <c r="M16" s="137"/>
      <c r="N16" s="138"/>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tr">
        <f>LS_1!C17</f>
        <v>Die SuS reflektieren den Einsatz digitaler Medien zur Lernortkooperation und in anderen kooperativen Settings.</v>
      </c>
      <c r="D17" s="135"/>
      <c r="E17" s="135"/>
      <c r="F17" s="135"/>
      <c r="G17" s="135"/>
      <c r="H17" s="135"/>
      <c r="I17" s="135"/>
      <c r="J17" s="135"/>
      <c r="K17" s="135"/>
      <c r="L17" s="136"/>
      <c r="M17" s="137"/>
      <c r="N17" s="138"/>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54" t="s">
        <v>45</v>
      </c>
      <c r="C18" s="210">
        <f>LS_1!C18</f>
        <v>0</v>
      </c>
      <c r="D18" s="210"/>
      <c r="E18" s="210"/>
      <c r="F18" s="210"/>
      <c r="G18" s="210"/>
      <c r="H18" s="210"/>
      <c r="I18" s="210"/>
      <c r="J18" s="210"/>
      <c r="K18" s="210"/>
      <c r="L18" s="211"/>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55" t="s">
        <v>46</v>
      </c>
      <c r="C19" s="202">
        <f>LS_1!C19</f>
        <v>0</v>
      </c>
      <c r="D19" s="202"/>
      <c r="E19" s="202"/>
      <c r="F19" s="202"/>
      <c r="G19" s="202"/>
      <c r="H19" s="202"/>
      <c r="I19" s="202"/>
      <c r="J19" s="202"/>
      <c r="K19" s="202"/>
      <c r="L19" s="203"/>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tr">
        <f>LS_1!C20</f>
        <v>Die SuS nutzen digitale Quellen zur Informationsbeschaffung.</v>
      </c>
      <c r="D20" s="157"/>
      <c r="E20" s="157"/>
      <c r="F20" s="157"/>
      <c r="G20" s="157"/>
      <c r="H20" s="157"/>
      <c r="I20" s="157"/>
      <c r="J20" s="157"/>
      <c r="K20" s="157"/>
      <c r="L20" s="158"/>
      <c r="M20" s="159"/>
      <c r="N20" s="160"/>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tr">
        <f>LS_1!C21</f>
        <v>Die SuS greifen auf digitale Ressourcen von Ausbildungsbeteiligten zu.</v>
      </c>
      <c r="D21" s="135"/>
      <c r="E21" s="135"/>
      <c r="F21" s="135"/>
      <c r="G21" s="135"/>
      <c r="H21" s="135"/>
      <c r="I21" s="135"/>
      <c r="J21" s="135"/>
      <c r="K21" s="135"/>
      <c r="L21" s="136"/>
      <c r="M21" s="137"/>
      <c r="N21" s="138"/>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tr">
        <f>LS_1!C22</f>
        <v>Die SuS verwenden zeitgemäße fachbereichsspezifische Software und Softwareumgebungen.</v>
      </c>
      <c r="D22" s="135"/>
      <c r="E22" s="135"/>
      <c r="F22" s="135"/>
      <c r="G22" s="135"/>
      <c r="H22" s="135"/>
      <c r="I22" s="135"/>
      <c r="J22" s="135"/>
      <c r="K22" s="135"/>
      <c r="L22" s="136"/>
      <c r="M22" s="137"/>
      <c r="N22" s="138"/>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tr">
        <f>LS_1!C23</f>
        <v>Die SuS erstellen Präsentationen, Kalkulationen und Dokumentationen in zeitgemäßen Softwareumgebungen.</v>
      </c>
      <c r="D23" s="135"/>
      <c r="E23" s="135"/>
      <c r="F23" s="135"/>
      <c r="G23" s="135"/>
      <c r="H23" s="135"/>
      <c r="I23" s="135"/>
      <c r="J23" s="135"/>
      <c r="K23" s="135"/>
      <c r="L23" s="136"/>
      <c r="M23" s="137"/>
      <c r="N23" s="138"/>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tr">
        <f>LS_1!C24</f>
        <v>Die SuS setzen berufs- bzw. fachbereichsspezifische Hardware ein.</v>
      </c>
      <c r="D24" s="135"/>
      <c r="E24" s="135"/>
      <c r="F24" s="135"/>
      <c r="G24" s="135"/>
      <c r="H24" s="135"/>
      <c r="I24" s="135"/>
      <c r="J24" s="135"/>
      <c r="K24" s="135"/>
      <c r="L24" s="136"/>
      <c r="M24" s="137"/>
      <c r="N24" s="138"/>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tr">
        <f>LS_1!C25</f>
        <v>Die SuS setzen zeitgemäße Hardware oder technologische Treiber ein.</v>
      </c>
      <c r="D25" s="135"/>
      <c r="E25" s="135"/>
      <c r="F25" s="135"/>
      <c r="G25" s="135"/>
      <c r="H25" s="135"/>
      <c r="I25" s="135"/>
      <c r="J25" s="135"/>
      <c r="K25" s="135"/>
      <c r="L25" s="136"/>
      <c r="M25" s="137"/>
      <c r="N25" s="138"/>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tr">
        <f>LS_1!C26</f>
        <v>Die SuS wandeln Daten in unterschiedliche digitale Formate um.</v>
      </c>
      <c r="D26" s="135"/>
      <c r="E26" s="135"/>
      <c r="F26" s="135"/>
      <c r="G26" s="135"/>
      <c r="H26" s="135"/>
      <c r="I26" s="135"/>
      <c r="J26" s="135"/>
      <c r="K26" s="135"/>
      <c r="L26" s="136"/>
      <c r="M26" s="137"/>
      <c r="N26" s="138"/>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tr">
        <f>LS_1!C27</f>
        <v xml:space="preserve">Die SuS gewährleisten den Datenaustausch zwischen unterschiedlichen Systemen. </v>
      </c>
      <c r="D27" s="135"/>
      <c r="E27" s="135"/>
      <c r="F27" s="135"/>
      <c r="G27" s="135"/>
      <c r="H27" s="135"/>
      <c r="I27" s="135"/>
      <c r="J27" s="135"/>
      <c r="K27" s="135"/>
      <c r="L27" s="136"/>
      <c r="M27" s="137"/>
      <c r="N27" s="138"/>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tr">
        <f>LS_1!C28</f>
        <v>Die SuS nutzen Groupware als kooperative Unterrichtsform.</v>
      </c>
      <c r="D28" s="135"/>
      <c r="E28" s="135"/>
      <c r="F28" s="135"/>
      <c r="G28" s="135"/>
      <c r="H28" s="135"/>
      <c r="I28" s="135"/>
      <c r="J28" s="135"/>
      <c r="K28" s="135"/>
      <c r="L28" s="136"/>
      <c r="M28" s="137"/>
      <c r="N28" s="138"/>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54" t="s">
        <v>56</v>
      </c>
      <c r="C29" s="210">
        <f>LS_1!C29</f>
        <v>0</v>
      </c>
      <c r="D29" s="210"/>
      <c r="E29" s="210"/>
      <c r="F29" s="210"/>
      <c r="G29" s="210"/>
      <c r="H29" s="210"/>
      <c r="I29" s="210"/>
      <c r="J29" s="210"/>
      <c r="K29" s="210"/>
      <c r="L29" s="211"/>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55" t="s">
        <v>57</v>
      </c>
      <c r="C30" s="202">
        <f>LS_1!C30</f>
        <v>0</v>
      </c>
      <c r="D30" s="202"/>
      <c r="E30" s="202"/>
      <c r="F30" s="202"/>
      <c r="G30" s="202"/>
      <c r="H30" s="202"/>
      <c r="I30" s="202"/>
      <c r="J30" s="202"/>
      <c r="K30" s="202"/>
      <c r="L30" s="203"/>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tr">
        <f>LS_1!C31</f>
        <v>Die SuS berücksichtigen die Anforderungen des Urheberrechts mit Lizenz- und Nutzungsrechten.</v>
      </c>
      <c r="D31" s="157"/>
      <c r="E31" s="157"/>
      <c r="F31" s="157"/>
      <c r="G31" s="157"/>
      <c r="H31" s="157"/>
      <c r="I31" s="157"/>
      <c r="J31" s="157"/>
      <c r="K31" s="157"/>
      <c r="L31" s="158"/>
      <c r="M31" s="159"/>
      <c r="N31" s="160"/>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tr">
        <f>LS_1!C32</f>
        <v>Die SuS setzen Anforderungen an Datensicherheit um.</v>
      </c>
      <c r="D32" s="135"/>
      <c r="E32" s="135"/>
      <c r="F32" s="135"/>
      <c r="G32" s="135"/>
      <c r="H32" s="135"/>
      <c r="I32" s="135"/>
      <c r="J32" s="135"/>
      <c r="K32" s="135"/>
      <c r="L32" s="136"/>
      <c r="M32" s="137"/>
      <c r="N32" s="138"/>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tr">
        <f>LS_1!C33</f>
        <v>Die SuS setzen Anforderungen des Datenschutzes um.</v>
      </c>
      <c r="D33" s="135"/>
      <c r="E33" s="135"/>
      <c r="F33" s="135"/>
      <c r="G33" s="135"/>
      <c r="H33" s="135"/>
      <c r="I33" s="135"/>
      <c r="J33" s="135"/>
      <c r="K33" s="135"/>
      <c r="L33" s="136"/>
      <c r="M33" s="137"/>
      <c r="N33" s="138"/>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tr">
        <f>LS_1!C34</f>
        <v>Die SuS setzen algorithmische Problemlösungsstrategien für das Verständnis von Softwareentwicklung ein.</v>
      </c>
      <c r="D34" s="135"/>
      <c r="E34" s="135"/>
      <c r="F34" s="135"/>
      <c r="G34" s="135"/>
      <c r="H34" s="135"/>
      <c r="I34" s="135"/>
      <c r="J34" s="135"/>
      <c r="K34" s="135"/>
      <c r="L34" s="136"/>
      <c r="M34" s="137"/>
      <c r="N34" s="138"/>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tr">
        <f>LS_1!C35</f>
        <v>Die SuS konfigurieren Hard- und/oder Software für Arbeits- und Geschäftsprozesse.</v>
      </c>
      <c r="D35" s="135"/>
      <c r="E35" s="135"/>
      <c r="F35" s="135"/>
      <c r="G35" s="135"/>
      <c r="H35" s="135"/>
      <c r="I35" s="135"/>
      <c r="J35" s="135"/>
      <c r="K35" s="135"/>
      <c r="L35" s="136"/>
      <c r="M35" s="137"/>
      <c r="N35" s="138"/>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tr">
        <f>LS_1!C36</f>
        <v>Die SuS nehmen individuelle Konfigurationen an Hard- und/oder Software vor.</v>
      </c>
      <c r="D36" s="135"/>
      <c r="E36" s="135"/>
      <c r="F36" s="135"/>
      <c r="G36" s="135"/>
      <c r="H36" s="135"/>
      <c r="I36" s="135"/>
      <c r="J36" s="135"/>
      <c r="K36" s="135"/>
      <c r="L36" s="136"/>
      <c r="M36" s="137"/>
      <c r="N36" s="138"/>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tr">
        <f>LS_1!C37</f>
        <v>Die SuS analysieren  Aufbau,  Kommunikation und Funktionsweise vernetzter Systeme.</v>
      </c>
      <c r="D37" s="135"/>
      <c r="E37" s="135"/>
      <c r="F37" s="135"/>
      <c r="G37" s="135"/>
      <c r="H37" s="135"/>
      <c r="I37" s="135"/>
      <c r="J37" s="135"/>
      <c r="K37" s="135"/>
      <c r="L37" s="136"/>
      <c r="M37" s="137"/>
      <c r="N37" s="138"/>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54" t="s">
        <v>65</v>
      </c>
      <c r="C38" s="210">
        <f>LS_1!C38</f>
        <v>0</v>
      </c>
      <c r="D38" s="210"/>
      <c r="E38" s="210"/>
      <c r="F38" s="210"/>
      <c r="G38" s="210"/>
      <c r="H38" s="210"/>
      <c r="I38" s="210"/>
      <c r="J38" s="210"/>
      <c r="K38" s="210"/>
      <c r="L38" s="211"/>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55" t="s">
        <v>66</v>
      </c>
      <c r="C39" s="202">
        <f>LS_1!C39</f>
        <v>0</v>
      </c>
      <c r="D39" s="202"/>
      <c r="E39" s="202"/>
      <c r="F39" s="202"/>
      <c r="G39" s="202"/>
      <c r="H39" s="202"/>
      <c r="I39" s="202"/>
      <c r="J39" s="202"/>
      <c r="K39" s="202"/>
      <c r="L39" s="203"/>
      <c r="M39" s="144"/>
      <c r="N39" s="14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R46" s="84"/>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7"/>
      <c r="W47" s="27"/>
      <c r="X47" s="27"/>
      <c r="Y47" s="27"/>
      <c r="Z47" s="27"/>
      <c r="AA47" s="27"/>
      <c r="AB47" s="27"/>
      <c r="AC47" s="27"/>
    </row>
    <row r="48" spans="1:30" x14ac:dyDescent="0.4">
      <c r="A48" s="99" t="str">
        <f>CONCATENATE("Lernsituation ",$H$2,".",$P$2," : ")</f>
        <v xml:space="preserve">Lernsituation 0.3 : </v>
      </c>
      <c r="B48" s="100"/>
      <c r="C48" s="100"/>
      <c r="D48" s="100"/>
      <c r="E48" s="100"/>
      <c r="F48" s="100"/>
      <c r="G48" s="100"/>
      <c r="H48" s="100"/>
      <c r="I48" s="100"/>
      <c r="J48" s="100"/>
      <c r="K48" s="101"/>
      <c r="R48" s="84"/>
      <c r="S48" s="27"/>
      <c r="T48" s="27"/>
      <c r="U48" s="27"/>
      <c r="V48" s="27"/>
      <c r="W48" s="27"/>
      <c r="X48" s="27"/>
      <c r="Y48" s="27"/>
      <c r="Z48" s="27"/>
      <c r="AA48" s="27"/>
      <c r="AB48" s="27"/>
      <c r="AC48" s="27"/>
    </row>
    <row r="49" spans="1:29" ht="15" customHeight="1" x14ac:dyDescent="0.4">
      <c r="A49" s="105" t="str">
        <f>$H$4</f>
        <v>-</v>
      </c>
      <c r="B49" s="106"/>
      <c r="C49" s="106"/>
      <c r="D49" s="106"/>
      <c r="E49" s="106"/>
      <c r="F49" s="106"/>
      <c r="G49" s="106"/>
      <c r="H49" s="106"/>
      <c r="I49" s="106"/>
      <c r="J49" s="106"/>
      <c r="K49" s="107"/>
      <c r="R49" s="84"/>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R50" s="84"/>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c r="R51" s="84"/>
    </row>
    <row r="52" spans="1:29" ht="15" thickBot="1" x14ac:dyDescent="0.45">
      <c r="R52" s="84"/>
    </row>
    <row r="53" spans="1:29" x14ac:dyDescent="0.4">
      <c r="A53" s="97" t="s">
        <v>73</v>
      </c>
      <c r="B53" s="98"/>
      <c r="C53" s="61" t="s">
        <v>122</v>
      </c>
      <c r="D53" s="58"/>
      <c r="E53" s="58"/>
      <c r="F53" s="58"/>
      <c r="G53" s="58"/>
      <c r="H53" s="58"/>
      <c r="I53" s="58"/>
      <c r="J53" s="58"/>
      <c r="K53" s="58"/>
      <c r="L53" s="58"/>
      <c r="M53" s="64"/>
      <c r="N53" s="115" t="s">
        <v>121</v>
      </c>
      <c r="O53" s="115"/>
      <c r="P53" s="115"/>
      <c r="Q53" s="116"/>
      <c r="R53" s="85"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 t="shared" si="10"/>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0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0.3 : </v>
      </c>
      <c r="B90" s="100"/>
      <c r="C90" s="100"/>
      <c r="D90" s="100"/>
      <c r="E90" s="100"/>
      <c r="F90" s="100"/>
      <c r="G90" s="100"/>
      <c r="H90" s="100"/>
      <c r="I90" s="100"/>
      <c r="J90" s="100"/>
      <c r="K90" s="101"/>
    </row>
    <row r="91" spans="1:18" x14ac:dyDescent="0.4">
      <c r="A91" s="105" t="str">
        <f>$H$4</f>
        <v>-</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0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0.3 : </v>
      </c>
      <c r="B105" s="100"/>
      <c r="C105" s="100"/>
      <c r="D105" s="100"/>
      <c r="E105" s="100"/>
      <c r="F105" s="100"/>
      <c r="G105" s="100"/>
      <c r="H105" s="100"/>
      <c r="I105" s="100"/>
      <c r="J105" s="100"/>
      <c r="K105" s="101"/>
    </row>
    <row r="106" spans="1:55" x14ac:dyDescent="0.4">
      <c r="A106" s="105" t="str">
        <f>$H$4</f>
        <v>-</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4:G4"/>
    <mergeCell ref="H4:R4"/>
    <mergeCell ref="A5:G5"/>
    <mergeCell ref="H5:J5"/>
    <mergeCell ref="K5:M5"/>
    <mergeCell ref="N5:R5"/>
    <mergeCell ref="A1:G1"/>
    <mergeCell ref="H1:R1"/>
    <mergeCell ref="A2:G2"/>
    <mergeCell ref="I2:O2"/>
    <mergeCell ref="Q2:R2"/>
    <mergeCell ref="A3:G3"/>
    <mergeCell ref="H3:R3"/>
    <mergeCell ref="C12:L12"/>
    <mergeCell ref="M12:N12"/>
    <mergeCell ref="C17:L17"/>
    <mergeCell ref="M17:N17"/>
    <mergeCell ref="O17:R17"/>
    <mergeCell ref="C18:L18"/>
    <mergeCell ref="M18:N18"/>
    <mergeCell ref="O18:R18"/>
    <mergeCell ref="C15:L15"/>
    <mergeCell ref="O12:R12"/>
    <mergeCell ref="C13:L13"/>
    <mergeCell ref="M13:N13"/>
    <mergeCell ref="O13:R13"/>
    <mergeCell ref="C14:L14"/>
    <mergeCell ref="M14:N14"/>
    <mergeCell ref="O14:R14"/>
    <mergeCell ref="B10:L10"/>
    <mergeCell ref="M10:N10"/>
    <mergeCell ref="O10:R10"/>
    <mergeCell ref="A20:A30"/>
    <mergeCell ref="C20:L20"/>
    <mergeCell ref="M20:N20"/>
    <mergeCell ref="O20:R20"/>
    <mergeCell ref="C21:L21"/>
    <mergeCell ref="M21:N21"/>
    <mergeCell ref="O21:R21"/>
    <mergeCell ref="C24:L24"/>
    <mergeCell ref="M24:N24"/>
    <mergeCell ref="O24:R24"/>
    <mergeCell ref="C25:L25"/>
    <mergeCell ref="M25:N25"/>
    <mergeCell ref="O25:R25"/>
    <mergeCell ref="C22:L22"/>
    <mergeCell ref="M22:N22"/>
    <mergeCell ref="O22:R22"/>
    <mergeCell ref="O27:R27"/>
    <mergeCell ref="A11:A19"/>
    <mergeCell ref="C11:L11"/>
    <mergeCell ref="M11:N11"/>
    <mergeCell ref="O11:R11"/>
    <mergeCell ref="O38:R38"/>
    <mergeCell ref="C30:L30"/>
    <mergeCell ref="M15:N15"/>
    <mergeCell ref="O15:R15"/>
    <mergeCell ref="C16:L16"/>
    <mergeCell ref="M16:N16"/>
    <mergeCell ref="O16:R16"/>
    <mergeCell ref="C19:L19"/>
    <mergeCell ref="M19:N19"/>
    <mergeCell ref="O19:R19"/>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36:R36"/>
    <mergeCell ref="C33:L33"/>
    <mergeCell ref="M33:N33"/>
    <mergeCell ref="O33:R33"/>
    <mergeCell ref="A46:K47"/>
    <mergeCell ref="A48:K48"/>
    <mergeCell ref="A49:K50"/>
    <mergeCell ref="M30:N30"/>
    <mergeCell ref="O30:R30"/>
    <mergeCell ref="C31:L31"/>
    <mergeCell ref="M31:N31"/>
    <mergeCell ref="O31:R31"/>
    <mergeCell ref="C32:L32"/>
    <mergeCell ref="M32:N32"/>
    <mergeCell ref="O32:R32"/>
    <mergeCell ref="C35:L35"/>
    <mergeCell ref="M35:N35"/>
    <mergeCell ref="O35:R35"/>
    <mergeCell ref="O34:R34"/>
    <mergeCell ref="O39:R39"/>
    <mergeCell ref="C37:L37"/>
    <mergeCell ref="M37:N37"/>
    <mergeCell ref="O37:R37"/>
    <mergeCell ref="C38:L38"/>
    <mergeCell ref="A51:B51"/>
    <mergeCell ref="C51:E51"/>
    <mergeCell ref="F51:G51"/>
    <mergeCell ref="H51:K51"/>
    <mergeCell ref="C39:L39"/>
    <mergeCell ref="M39:N39"/>
    <mergeCell ref="A42:K42"/>
    <mergeCell ref="A43:K44"/>
    <mergeCell ref="A45:K45"/>
    <mergeCell ref="A31:A39"/>
    <mergeCell ref="C34:L34"/>
    <mergeCell ref="M34:N34"/>
    <mergeCell ref="C36:L36"/>
    <mergeCell ref="M36:N36"/>
    <mergeCell ref="M38:N38"/>
    <mergeCell ref="A53:B53"/>
    <mergeCell ref="A54:A62"/>
    <mergeCell ref="C54:Q54"/>
    <mergeCell ref="C55:Q55"/>
    <mergeCell ref="C56:Q56"/>
    <mergeCell ref="C57:Q57"/>
    <mergeCell ref="C58:Q58"/>
    <mergeCell ref="C59:Q59"/>
    <mergeCell ref="C60:Q60"/>
    <mergeCell ref="C61:Q61"/>
    <mergeCell ref="C62:Q62"/>
    <mergeCell ref="N53:Q53"/>
    <mergeCell ref="C70:Q70"/>
    <mergeCell ref="C71:Q71"/>
    <mergeCell ref="C72:Q72"/>
    <mergeCell ref="C73:Q73"/>
    <mergeCell ref="A74:A82"/>
    <mergeCell ref="C74:Q74"/>
    <mergeCell ref="C75:Q75"/>
    <mergeCell ref="C76:Q76"/>
    <mergeCell ref="C77:Q77"/>
    <mergeCell ref="C78:Q78"/>
    <mergeCell ref="A63:A73"/>
    <mergeCell ref="C63:Q63"/>
    <mergeCell ref="C64:Q64"/>
    <mergeCell ref="C65:Q65"/>
    <mergeCell ref="C66:Q66"/>
    <mergeCell ref="C67:Q67"/>
    <mergeCell ref="C68:Q68"/>
    <mergeCell ref="C69:Q69"/>
    <mergeCell ref="C79:Q79"/>
    <mergeCell ref="A91:K92"/>
    <mergeCell ref="A93:B93"/>
    <mergeCell ref="C93:E93"/>
    <mergeCell ref="F93:G93"/>
    <mergeCell ref="H93:K93"/>
    <mergeCell ref="C80:Q80"/>
    <mergeCell ref="C81:Q81"/>
    <mergeCell ref="C82:Q82"/>
    <mergeCell ref="A84:K84"/>
    <mergeCell ref="A85:K86"/>
    <mergeCell ref="A9:F9"/>
    <mergeCell ref="G9:L9"/>
    <mergeCell ref="M9:R9"/>
    <mergeCell ref="A109:R109"/>
    <mergeCell ref="B110:R110"/>
    <mergeCell ref="B111:R111"/>
    <mergeCell ref="B112:R112"/>
    <mergeCell ref="A102:K102"/>
    <mergeCell ref="A103:K104"/>
    <mergeCell ref="A105:K105"/>
    <mergeCell ref="A106:K107"/>
    <mergeCell ref="A108:B108"/>
    <mergeCell ref="C108:E108"/>
    <mergeCell ref="F108:G108"/>
    <mergeCell ref="H108:K108"/>
    <mergeCell ref="A94:R94"/>
    <mergeCell ref="B95:R95"/>
    <mergeCell ref="B96:R96"/>
    <mergeCell ref="B97:R97"/>
    <mergeCell ref="A99:K99"/>
    <mergeCell ref="A100:K101"/>
    <mergeCell ref="A87:K87"/>
    <mergeCell ref="A88:K89"/>
    <mergeCell ref="A90:K90"/>
  </mergeCells>
  <conditionalFormatting sqref="R54:R62">
    <cfRule type="colorScale" priority="14">
      <colorScale>
        <cfvo type="num" val="0"/>
        <cfvo type="num" val="1"/>
        <color theme="0"/>
        <color theme="7" tint="0.39997558519241921"/>
      </colorScale>
    </cfRule>
  </conditionalFormatting>
  <conditionalFormatting sqref="R63:R73">
    <cfRule type="colorScale" priority="13">
      <colorScale>
        <cfvo type="num" val="0"/>
        <cfvo type="num" val="1"/>
        <color theme="0"/>
        <color theme="4" tint="-0.249977111117893"/>
      </colorScale>
    </cfRule>
  </conditionalFormatting>
  <conditionalFormatting sqref="R74:R83">
    <cfRule type="colorScale" priority="12">
      <colorScale>
        <cfvo type="num" val="0"/>
        <cfvo type="num" val="1"/>
        <color theme="0"/>
        <color theme="9"/>
      </colorScale>
    </cfRule>
  </conditionalFormatting>
  <conditionalFormatting sqref="R54:R83">
    <cfRule type="cellIs" dxfId="34" priority="11" operator="lessThan">
      <formula>0</formula>
    </cfRule>
  </conditionalFormatting>
  <conditionalFormatting sqref="B54:Q82 B95">
    <cfRule type="cellIs" dxfId="33" priority="10" operator="equal">
      <formula>0</formula>
    </cfRule>
  </conditionalFormatting>
  <conditionalFormatting sqref="B96:B97">
    <cfRule type="cellIs" dxfId="32" priority="9" operator="equal">
      <formula>0</formula>
    </cfRule>
  </conditionalFormatting>
  <conditionalFormatting sqref="R98">
    <cfRule type="colorScale" priority="8">
      <colorScale>
        <cfvo type="num" val="0"/>
        <cfvo type="num" val="1"/>
        <color theme="0"/>
        <color theme="9"/>
      </colorScale>
    </cfRule>
  </conditionalFormatting>
  <conditionalFormatting sqref="R98">
    <cfRule type="cellIs" dxfId="31" priority="7" operator="lessThan">
      <formula>0</formula>
    </cfRule>
  </conditionalFormatting>
  <conditionalFormatting sqref="B110">
    <cfRule type="cellIs" dxfId="30" priority="6" operator="equal">
      <formula>0</formula>
    </cfRule>
  </conditionalFormatting>
  <conditionalFormatting sqref="B111:B112">
    <cfRule type="cellIs" dxfId="29" priority="5" operator="equal">
      <formula>0</formula>
    </cfRule>
  </conditionalFormatting>
  <conditionalFormatting sqref="R113">
    <cfRule type="colorScale" priority="4">
      <colorScale>
        <cfvo type="num" val="0"/>
        <cfvo type="num" val="1"/>
        <color theme="0"/>
        <color theme="9"/>
      </colorScale>
    </cfRule>
  </conditionalFormatting>
  <conditionalFormatting sqref="R113">
    <cfRule type="cellIs" dxfId="28" priority="3" operator="lessThan">
      <formula>0</formula>
    </cfRule>
  </conditionalFormatting>
  <conditionalFormatting sqref="C11:L39">
    <cfRule type="cellIs" dxfId="27" priority="1" operator="equal">
      <formula>0</formula>
    </cfRule>
  </conditionalFormatting>
  <dataValidations count="1">
    <dataValidation type="list" allowBlank="1" showInputMessage="1" showErrorMessage="1" sqref="M11:N39">
      <formula1>$W$4:$W$7</formula1>
    </dataValidation>
  </dataValidations>
  <hyperlinks>
    <hyperlink ref="H7:L9" location="Nutzungshinweise!A1" display=" Zu den Nutzungs- hinweisen"/>
    <hyperlink ref="A9:R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topLeftCell="A64" zoomScale="130" zoomScaleNormal="130" zoomScaleSheetLayoutView="130" workbookViewId="0">
      <selection activeCell="R82" sqref="R82"/>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53515625" style="17"/>
    <col min="34" max="34" width="23.69140625" style="17" customWidth="1"/>
    <col min="35" max="55" width="11.53515625" style="17"/>
  </cols>
  <sheetData>
    <row r="1" spans="1:55" ht="15" customHeight="1" x14ac:dyDescent="0.4">
      <c r="A1" s="180" t="s">
        <v>5</v>
      </c>
      <c r="B1" s="181"/>
      <c r="C1" s="181"/>
      <c r="D1" s="181"/>
      <c r="E1" s="181"/>
      <c r="F1" s="181"/>
      <c r="G1" s="181"/>
      <c r="H1" s="212">
        <f>LS_1!H1</f>
        <v>0</v>
      </c>
      <c r="I1" s="213"/>
      <c r="J1" s="213"/>
      <c r="K1" s="213"/>
      <c r="L1" s="213"/>
      <c r="M1" s="213"/>
      <c r="N1" s="213"/>
      <c r="O1" s="213"/>
      <c r="P1" s="213"/>
      <c r="Q1" s="213"/>
      <c r="R1" s="214"/>
      <c r="S1" s="50"/>
    </row>
    <row r="2" spans="1:55" ht="15" customHeight="1" x14ac:dyDescent="0.4">
      <c r="A2" s="197" t="s">
        <v>6</v>
      </c>
      <c r="B2" s="198"/>
      <c r="C2" s="198"/>
      <c r="D2" s="198"/>
      <c r="E2" s="198"/>
      <c r="F2" s="198"/>
      <c r="G2" s="198"/>
      <c r="H2" s="53">
        <f>LS_1!H2</f>
        <v>0</v>
      </c>
      <c r="I2" s="122" t="s">
        <v>2</v>
      </c>
      <c r="J2" s="123"/>
      <c r="K2" s="123"/>
      <c r="L2" s="123"/>
      <c r="M2" s="123"/>
      <c r="N2" s="123"/>
      <c r="O2" s="124"/>
      <c r="P2" s="49">
        <v>4</v>
      </c>
      <c r="Q2" s="125"/>
      <c r="R2" s="126"/>
      <c r="S2" s="50"/>
    </row>
    <row r="3" spans="1:55" ht="15" customHeight="1" x14ac:dyDescent="0.4">
      <c r="A3" s="197" t="s">
        <v>137</v>
      </c>
      <c r="B3" s="198"/>
      <c r="C3" s="198"/>
      <c r="D3" s="198"/>
      <c r="E3" s="198"/>
      <c r="F3" s="198"/>
      <c r="G3" s="198"/>
      <c r="H3" s="215">
        <f>LS_1!H3</f>
        <v>0</v>
      </c>
      <c r="I3" s="216"/>
      <c r="J3" s="216"/>
      <c r="K3" s="216"/>
      <c r="L3" s="216"/>
      <c r="M3" s="216"/>
      <c r="N3" s="216"/>
      <c r="O3" s="216"/>
      <c r="P3" s="216"/>
      <c r="Q3" s="216"/>
      <c r="R3" s="217"/>
      <c r="S3" s="50"/>
    </row>
    <row r="4" spans="1:55" s="11" customFormat="1" ht="31.5" customHeight="1" x14ac:dyDescent="0.4">
      <c r="A4" s="192" t="s">
        <v>138</v>
      </c>
      <c r="B4" s="193"/>
      <c r="C4" s="193"/>
      <c r="D4" s="193"/>
      <c r="E4" s="193"/>
      <c r="F4" s="193"/>
      <c r="G4" s="193"/>
      <c r="H4" s="194" t="s">
        <v>90</v>
      </c>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tr">
        <f>LS_1!C11</f>
        <v>Die SuS entwickeln Kriterien, um den Einfluss zeitgemäßer Hard- und/oder Software beurteilen zu können.</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tr">
        <f>LS_1!C12</f>
        <v>Die SuS reflektieren den Einfluss der genutzten Hard- und/oder Software auf ihre berufliche Tätigkeit.</v>
      </c>
      <c r="D12" s="135"/>
      <c r="E12" s="135"/>
      <c r="F12" s="135"/>
      <c r="G12" s="135"/>
      <c r="H12" s="135"/>
      <c r="I12" s="135"/>
      <c r="J12" s="135"/>
      <c r="K12" s="135"/>
      <c r="L12" s="136"/>
      <c r="M12" s="137"/>
      <c r="N12" s="138"/>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tr">
        <f>LS_1!C13</f>
        <v>Die SuS reflektieren den gesellschaftlichen Einfluss der genutzten Hard- und/oder Software.</v>
      </c>
      <c r="D13" s="135"/>
      <c r="E13" s="135"/>
      <c r="F13" s="135"/>
      <c r="G13" s="135"/>
      <c r="H13" s="135"/>
      <c r="I13" s="135"/>
      <c r="J13" s="135"/>
      <c r="K13" s="135"/>
      <c r="L13" s="136"/>
      <c r="M13" s="137"/>
      <c r="N13" s="138"/>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tr">
        <f>LS_1!C14</f>
        <v>Die SuS reflektieren den Einfluss der genutzten Hard- und/oder Software auf ihre persönliche Lebenswelt.</v>
      </c>
      <c r="D14" s="135"/>
      <c r="E14" s="135"/>
      <c r="F14" s="135"/>
      <c r="G14" s="135"/>
      <c r="H14" s="135"/>
      <c r="I14" s="135"/>
      <c r="J14" s="135"/>
      <c r="K14" s="135"/>
      <c r="L14" s="136"/>
      <c r="M14" s="137"/>
      <c r="N14" s="138"/>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tr">
        <f>LS_1!C15</f>
        <v>Die SuS thematisieren technische Gefahren und Risiken der genutzten Hard- und/oder Software.</v>
      </c>
      <c r="D15" s="135"/>
      <c r="E15" s="135"/>
      <c r="F15" s="135"/>
      <c r="G15" s="135"/>
      <c r="H15" s="135"/>
      <c r="I15" s="135"/>
      <c r="J15" s="135"/>
      <c r="K15" s="135"/>
      <c r="L15" s="136"/>
      <c r="M15" s="137"/>
      <c r="N15" s="138"/>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tr">
        <f>LS_1!C16</f>
        <v>Die SuS bewerten den Einsatz digitaler Medien aus dem Berufsfeld.</v>
      </c>
      <c r="D16" s="135"/>
      <c r="E16" s="135"/>
      <c r="F16" s="135"/>
      <c r="G16" s="135"/>
      <c r="H16" s="135"/>
      <c r="I16" s="135"/>
      <c r="J16" s="135"/>
      <c r="K16" s="135"/>
      <c r="L16" s="136"/>
      <c r="M16" s="137"/>
      <c r="N16" s="138"/>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tr">
        <f>LS_1!C17</f>
        <v>Die SuS reflektieren den Einsatz digitaler Medien zur Lernortkooperation und in anderen kooperativen Settings.</v>
      </c>
      <c r="D17" s="135"/>
      <c r="E17" s="135"/>
      <c r="F17" s="135"/>
      <c r="G17" s="135"/>
      <c r="H17" s="135"/>
      <c r="I17" s="135"/>
      <c r="J17" s="135"/>
      <c r="K17" s="135"/>
      <c r="L17" s="136"/>
      <c r="M17" s="137"/>
      <c r="N17" s="138"/>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54" t="s">
        <v>45</v>
      </c>
      <c r="C18" s="210">
        <f>LS_1!C18</f>
        <v>0</v>
      </c>
      <c r="D18" s="210"/>
      <c r="E18" s="210"/>
      <c r="F18" s="210"/>
      <c r="G18" s="210"/>
      <c r="H18" s="210"/>
      <c r="I18" s="210"/>
      <c r="J18" s="210"/>
      <c r="K18" s="210"/>
      <c r="L18" s="211"/>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55" t="s">
        <v>46</v>
      </c>
      <c r="C19" s="202">
        <f>LS_1!C19</f>
        <v>0</v>
      </c>
      <c r="D19" s="202"/>
      <c r="E19" s="202"/>
      <c r="F19" s="202"/>
      <c r="G19" s="202"/>
      <c r="H19" s="202"/>
      <c r="I19" s="202"/>
      <c r="J19" s="202"/>
      <c r="K19" s="202"/>
      <c r="L19" s="203"/>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tr">
        <f>LS_1!C20</f>
        <v>Die SuS nutzen digitale Quellen zur Informationsbeschaffung.</v>
      </c>
      <c r="D20" s="157"/>
      <c r="E20" s="157"/>
      <c r="F20" s="157"/>
      <c r="G20" s="157"/>
      <c r="H20" s="157"/>
      <c r="I20" s="157"/>
      <c r="J20" s="157"/>
      <c r="K20" s="157"/>
      <c r="L20" s="158"/>
      <c r="M20" s="159"/>
      <c r="N20" s="160"/>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tr">
        <f>LS_1!C21</f>
        <v>Die SuS greifen auf digitale Ressourcen von Ausbildungsbeteiligten zu.</v>
      </c>
      <c r="D21" s="135"/>
      <c r="E21" s="135"/>
      <c r="F21" s="135"/>
      <c r="G21" s="135"/>
      <c r="H21" s="135"/>
      <c r="I21" s="135"/>
      <c r="J21" s="135"/>
      <c r="K21" s="135"/>
      <c r="L21" s="136"/>
      <c r="M21" s="137"/>
      <c r="N21" s="138"/>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tr">
        <f>LS_1!C22</f>
        <v>Die SuS verwenden zeitgemäße fachbereichsspezifische Software und Softwareumgebungen.</v>
      </c>
      <c r="D22" s="135"/>
      <c r="E22" s="135"/>
      <c r="F22" s="135"/>
      <c r="G22" s="135"/>
      <c r="H22" s="135"/>
      <c r="I22" s="135"/>
      <c r="J22" s="135"/>
      <c r="K22" s="135"/>
      <c r="L22" s="136"/>
      <c r="M22" s="137"/>
      <c r="N22" s="138"/>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tr">
        <f>LS_1!C23</f>
        <v>Die SuS erstellen Präsentationen, Kalkulationen und Dokumentationen in zeitgemäßen Softwareumgebungen.</v>
      </c>
      <c r="D23" s="135"/>
      <c r="E23" s="135"/>
      <c r="F23" s="135"/>
      <c r="G23" s="135"/>
      <c r="H23" s="135"/>
      <c r="I23" s="135"/>
      <c r="J23" s="135"/>
      <c r="K23" s="135"/>
      <c r="L23" s="136"/>
      <c r="M23" s="137"/>
      <c r="N23" s="138"/>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tr">
        <f>LS_1!C24</f>
        <v>Die SuS setzen berufs- bzw. fachbereichsspezifische Hardware ein.</v>
      </c>
      <c r="D24" s="135"/>
      <c r="E24" s="135"/>
      <c r="F24" s="135"/>
      <c r="G24" s="135"/>
      <c r="H24" s="135"/>
      <c r="I24" s="135"/>
      <c r="J24" s="135"/>
      <c r="K24" s="135"/>
      <c r="L24" s="136"/>
      <c r="M24" s="137"/>
      <c r="N24" s="138"/>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tr">
        <f>LS_1!C25</f>
        <v>Die SuS setzen zeitgemäße Hardware oder technologische Treiber ein.</v>
      </c>
      <c r="D25" s="135"/>
      <c r="E25" s="135"/>
      <c r="F25" s="135"/>
      <c r="G25" s="135"/>
      <c r="H25" s="135"/>
      <c r="I25" s="135"/>
      <c r="J25" s="135"/>
      <c r="K25" s="135"/>
      <c r="L25" s="136"/>
      <c r="M25" s="137"/>
      <c r="N25" s="138"/>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tr">
        <f>LS_1!C26</f>
        <v>Die SuS wandeln Daten in unterschiedliche digitale Formate um.</v>
      </c>
      <c r="D26" s="135"/>
      <c r="E26" s="135"/>
      <c r="F26" s="135"/>
      <c r="G26" s="135"/>
      <c r="H26" s="135"/>
      <c r="I26" s="135"/>
      <c r="J26" s="135"/>
      <c r="K26" s="135"/>
      <c r="L26" s="136"/>
      <c r="M26" s="137"/>
      <c r="N26" s="138"/>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tr">
        <f>LS_1!C27</f>
        <v xml:space="preserve">Die SuS gewährleisten den Datenaustausch zwischen unterschiedlichen Systemen. </v>
      </c>
      <c r="D27" s="135"/>
      <c r="E27" s="135"/>
      <c r="F27" s="135"/>
      <c r="G27" s="135"/>
      <c r="H27" s="135"/>
      <c r="I27" s="135"/>
      <c r="J27" s="135"/>
      <c r="K27" s="135"/>
      <c r="L27" s="136"/>
      <c r="M27" s="137"/>
      <c r="N27" s="138"/>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tr">
        <f>LS_1!C28</f>
        <v>Die SuS nutzen Groupware als kooperative Unterrichtsform.</v>
      </c>
      <c r="D28" s="135"/>
      <c r="E28" s="135"/>
      <c r="F28" s="135"/>
      <c r="G28" s="135"/>
      <c r="H28" s="135"/>
      <c r="I28" s="135"/>
      <c r="J28" s="135"/>
      <c r="K28" s="135"/>
      <c r="L28" s="136"/>
      <c r="M28" s="137"/>
      <c r="N28" s="138"/>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54" t="s">
        <v>56</v>
      </c>
      <c r="C29" s="210">
        <f>LS_1!C29</f>
        <v>0</v>
      </c>
      <c r="D29" s="210"/>
      <c r="E29" s="210"/>
      <c r="F29" s="210"/>
      <c r="G29" s="210"/>
      <c r="H29" s="210"/>
      <c r="I29" s="210"/>
      <c r="J29" s="210"/>
      <c r="K29" s="210"/>
      <c r="L29" s="211"/>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55" t="s">
        <v>57</v>
      </c>
      <c r="C30" s="202">
        <f>LS_1!C30</f>
        <v>0</v>
      </c>
      <c r="D30" s="202"/>
      <c r="E30" s="202"/>
      <c r="F30" s="202"/>
      <c r="G30" s="202"/>
      <c r="H30" s="202"/>
      <c r="I30" s="202"/>
      <c r="J30" s="202"/>
      <c r="K30" s="202"/>
      <c r="L30" s="203"/>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tr">
        <f>LS_1!C31</f>
        <v>Die SuS berücksichtigen die Anforderungen des Urheberrechts mit Lizenz- und Nutzungsrechten.</v>
      </c>
      <c r="D31" s="157"/>
      <c r="E31" s="157"/>
      <c r="F31" s="157"/>
      <c r="G31" s="157"/>
      <c r="H31" s="157"/>
      <c r="I31" s="157"/>
      <c r="J31" s="157"/>
      <c r="K31" s="157"/>
      <c r="L31" s="158"/>
      <c r="M31" s="159"/>
      <c r="N31" s="160"/>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tr">
        <f>LS_1!C32</f>
        <v>Die SuS setzen Anforderungen an Datensicherheit um.</v>
      </c>
      <c r="D32" s="135"/>
      <c r="E32" s="135"/>
      <c r="F32" s="135"/>
      <c r="G32" s="135"/>
      <c r="H32" s="135"/>
      <c r="I32" s="135"/>
      <c r="J32" s="135"/>
      <c r="K32" s="135"/>
      <c r="L32" s="136"/>
      <c r="M32" s="137"/>
      <c r="N32" s="138"/>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tr">
        <f>LS_1!C33</f>
        <v>Die SuS setzen Anforderungen des Datenschutzes um.</v>
      </c>
      <c r="D33" s="135"/>
      <c r="E33" s="135"/>
      <c r="F33" s="135"/>
      <c r="G33" s="135"/>
      <c r="H33" s="135"/>
      <c r="I33" s="135"/>
      <c r="J33" s="135"/>
      <c r="K33" s="135"/>
      <c r="L33" s="136"/>
      <c r="M33" s="137"/>
      <c r="N33" s="138"/>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tr">
        <f>LS_1!C34</f>
        <v>Die SuS setzen algorithmische Problemlösungsstrategien für das Verständnis von Softwareentwicklung ein.</v>
      </c>
      <c r="D34" s="135"/>
      <c r="E34" s="135"/>
      <c r="F34" s="135"/>
      <c r="G34" s="135"/>
      <c r="H34" s="135"/>
      <c r="I34" s="135"/>
      <c r="J34" s="135"/>
      <c r="K34" s="135"/>
      <c r="L34" s="136"/>
      <c r="M34" s="137"/>
      <c r="N34" s="138"/>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tr">
        <f>LS_1!C35</f>
        <v>Die SuS konfigurieren Hard- und/oder Software für Arbeits- und Geschäftsprozesse.</v>
      </c>
      <c r="D35" s="135"/>
      <c r="E35" s="135"/>
      <c r="F35" s="135"/>
      <c r="G35" s="135"/>
      <c r="H35" s="135"/>
      <c r="I35" s="135"/>
      <c r="J35" s="135"/>
      <c r="K35" s="135"/>
      <c r="L35" s="136"/>
      <c r="M35" s="137"/>
      <c r="N35" s="138"/>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tr">
        <f>LS_1!C36</f>
        <v>Die SuS nehmen individuelle Konfigurationen an Hard- und/oder Software vor.</v>
      </c>
      <c r="D36" s="135"/>
      <c r="E36" s="135"/>
      <c r="F36" s="135"/>
      <c r="G36" s="135"/>
      <c r="H36" s="135"/>
      <c r="I36" s="135"/>
      <c r="J36" s="135"/>
      <c r="K36" s="135"/>
      <c r="L36" s="136"/>
      <c r="M36" s="137"/>
      <c r="N36" s="138"/>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tr">
        <f>LS_1!C37</f>
        <v>Die SuS analysieren  Aufbau,  Kommunikation und Funktionsweise vernetzter Systeme.</v>
      </c>
      <c r="D37" s="135"/>
      <c r="E37" s="135"/>
      <c r="F37" s="135"/>
      <c r="G37" s="135"/>
      <c r="H37" s="135"/>
      <c r="I37" s="135"/>
      <c r="J37" s="135"/>
      <c r="K37" s="135"/>
      <c r="L37" s="136"/>
      <c r="M37" s="137"/>
      <c r="N37" s="138"/>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54" t="s">
        <v>65</v>
      </c>
      <c r="C38" s="210">
        <f>LS_1!C38</f>
        <v>0</v>
      </c>
      <c r="D38" s="210"/>
      <c r="E38" s="210"/>
      <c r="F38" s="210"/>
      <c r="G38" s="210"/>
      <c r="H38" s="210"/>
      <c r="I38" s="210"/>
      <c r="J38" s="210"/>
      <c r="K38" s="210"/>
      <c r="L38" s="211"/>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55" t="s">
        <v>66</v>
      </c>
      <c r="C39" s="202">
        <f>LS_1!C39</f>
        <v>0</v>
      </c>
      <c r="D39" s="202"/>
      <c r="E39" s="202"/>
      <c r="F39" s="202"/>
      <c r="G39" s="202"/>
      <c r="H39" s="202"/>
      <c r="I39" s="202"/>
      <c r="J39" s="202"/>
      <c r="K39" s="202"/>
      <c r="L39" s="203"/>
      <c r="M39" s="144"/>
      <c r="N39" s="14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R46" s="84"/>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7"/>
      <c r="W47" s="27"/>
      <c r="X47" s="27"/>
      <c r="Y47" s="27"/>
      <c r="Z47" s="27"/>
      <c r="AA47" s="27"/>
      <c r="AB47" s="27"/>
      <c r="AC47" s="27"/>
    </row>
    <row r="48" spans="1:30" x14ac:dyDescent="0.4">
      <c r="A48" s="99" t="str">
        <f>CONCATENATE("Lernsituation ",$H$2,".",$P$2," : ")</f>
        <v xml:space="preserve">Lernsituation 0.4 : </v>
      </c>
      <c r="B48" s="100"/>
      <c r="C48" s="100"/>
      <c r="D48" s="100"/>
      <c r="E48" s="100"/>
      <c r="F48" s="100"/>
      <c r="G48" s="100"/>
      <c r="H48" s="100"/>
      <c r="I48" s="100"/>
      <c r="J48" s="100"/>
      <c r="K48" s="101"/>
      <c r="R48" s="84"/>
      <c r="S48" s="27"/>
      <c r="T48" s="27"/>
      <c r="U48" s="27"/>
      <c r="V48" s="27"/>
      <c r="W48" s="27"/>
      <c r="X48" s="27"/>
      <c r="Y48" s="27"/>
      <c r="Z48" s="27"/>
      <c r="AA48" s="27"/>
      <c r="AB48" s="27"/>
      <c r="AC48" s="27"/>
    </row>
    <row r="49" spans="1:29" ht="15" customHeight="1" x14ac:dyDescent="0.4">
      <c r="A49" s="105" t="str">
        <f>$H$4</f>
        <v>-</v>
      </c>
      <c r="B49" s="106"/>
      <c r="C49" s="106"/>
      <c r="D49" s="106"/>
      <c r="E49" s="106"/>
      <c r="F49" s="106"/>
      <c r="G49" s="106"/>
      <c r="H49" s="106"/>
      <c r="I49" s="106"/>
      <c r="J49" s="106"/>
      <c r="K49" s="107"/>
      <c r="R49" s="84"/>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R50" s="84"/>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c r="R51" s="84"/>
    </row>
    <row r="52" spans="1:29" ht="15" thickBot="1" x14ac:dyDescent="0.45">
      <c r="R52" s="84"/>
    </row>
    <row r="53" spans="1:29" x14ac:dyDescent="0.4">
      <c r="A53" s="97" t="s">
        <v>73</v>
      </c>
      <c r="B53" s="98"/>
      <c r="C53" s="61" t="s">
        <v>122</v>
      </c>
      <c r="D53" s="58"/>
      <c r="E53" s="58"/>
      <c r="F53" s="58"/>
      <c r="G53" s="58"/>
      <c r="H53" s="58"/>
      <c r="I53" s="58"/>
      <c r="J53" s="58"/>
      <c r="K53" s="58"/>
      <c r="L53" s="58"/>
      <c r="M53" s="64"/>
      <c r="N53" s="115" t="s">
        <v>121</v>
      </c>
      <c r="O53" s="115"/>
      <c r="P53" s="115"/>
      <c r="Q53" s="116"/>
      <c r="R53" s="85"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 t="shared" si="10"/>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0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0.4 : </v>
      </c>
      <c r="B90" s="100"/>
      <c r="C90" s="100"/>
      <c r="D90" s="100"/>
      <c r="E90" s="100"/>
      <c r="F90" s="100"/>
      <c r="G90" s="100"/>
      <c r="H90" s="100"/>
      <c r="I90" s="100"/>
      <c r="J90" s="100"/>
      <c r="K90" s="101"/>
    </row>
    <row r="91" spans="1:18" x14ac:dyDescent="0.4">
      <c r="A91" s="105" t="str">
        <f>$H$4</f>
        <v>-</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0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0.4 : </v>
      </c>
      <c r="B105" s="100"/>
      <c r="C105" s="100"/>
      <c r="D105" s="100"/>
      <c r="E105" s="100"/>
      <c r="F105" s="100"/>
      <c r="G105" s="100"/>
      <c r="H105" s="100"/>
      <c r="I105" s="100"/>
      <c r="J105" s="100"/>
      <c r="K105" s="101"/>
    </row>
    <row r="106" spans="1:55" x14ac:dyDescent="0.4">
      <c r="A106" s="105" t="str">
        <f>$H$4</f>
        <v>-</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4:G4"/>
    <mergeCell ref="H4:R4"/>
    <mergeCell ref="A5:G5"/>
    <mergeCell ref="H5:J5"/>
    <mergeCell ref="K5:M5"/>
    <mergeCell ref="N5:R5"/>
    <mergeCell ref="A1:G1"/>
    <mergeCell ref="H1:R1"/>
    <mergeCell ref="A2:G2"/>
    <mergeCell ref="I2:O2"/>
    <mergeCell ref="Q2:R2"/>
    <mergeCell ref="A3:G3"/>
    <mergeCell ref="H3:R3"/>
    <mergeCell ref="C12:L12"/>
    <mergeCell ref="M12:N12"/>
    <mergeCell ref="C17:L17"/>
    <mergeCell ref="M17:N17"/>
    <mergeCell ref="O17:R17"/>
    <mergeCell ref="C18:L18"/>
    <mergeCell ref="M18:N18"/>
    <mergeCell ref="O18:R18"/>
    <mergeCell ref="C15:L15"/>
    <mergeCell ref="O12:R12"/>
    <mergeCell ref="C13:L13"/>
    <mergeCell ref="M13:N13"/>
    <mergeCell ref="O13:R13"/>
    <mergeCell ref="C14:L14"/>
    <mergeCell ref="M14:N14"/>
    <mergeCell ref="O14:R14"/>
    <mergeCell ref="B10:L10"/>
    <mergeCell ref="M10:N10"/>
    <mergeCell ref="O10:R10"/>
    <mergeCell ref="A20:A30"/>
    <mergeCell ref="C20:L20"/>
    <mergeCell ref="M20:N20"/>
    <mergeCell ref="O20:R20"/>
    <mergeCell ref="C21:L21"/>
    <mergeCell ref="M21:N21"/>
    <mergeCell ref="O21:R21"/>
    <mergeCell ref="C24:L24"/>
    <mergeCell ref="M24:N24"/>
    <mergeCell ref="O24:R24"/>
    <mergeCell ref="C25:L25"/>
    <mergeCell ref="M25:N25"/>
    <mergeCell ref="O25:R25"/>
    <mergeCell ref="C22:L22"/>
    <mergeCell ref="M22:N22"/>
    <mergeCell ref="O22:R22"/>
    <mergeCell ref="O27:R27"/>
    <mergeCell ref="A11:A19"/>
    <mergeCell ref="C11:L11"/>
    <mergeCell ref="M11:N11"/>
    <mergeCell ref="O11:R11"/>
    <mergeCell ref="O38:R38"/>
    <mergeCell ref="C30:L30"/>
    <mergeCell ref="M15:N15"/>
    <mergeCell ref="O15:R15"/>
    <mergeCell ref="C16:L16"/>
    <mergeCell ref="M16:N16"/>
    <mergeCell ref="O16:R16"/>
    <mergeCell ref="C19:L19"/>
    <mergeCell ref="M19:N19"/>
    <mergeCell ref="O19:R19"/>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36:R36"/>
    <mergeCell ref="C33:L33"/>
    <mergeCell ref="M33:N33"/>
    <mergeCell ref="O33:R33"/>
    <mergeCell ref="A46:K47"/>
    <mergeCell ref="A48:K48"/>
    <mergeCell ref="A49:K50"/>
    <mergeCell ref="M30:N30"/>
    <mergeCell ref="O30:R30"/>
    <mergeCell ref="C31:L31"/>
    <mergeCell ref="M31:N31"/>
    <mergeCell ref="O31:R31"/>
    <mergeCell ref="C32:L32"/>
    <mergeCell ref="M32:N32"/>
    <mergeCell ref="O32:R32"/>
    <mergeCell ref="C35:L35"/>
    <mergeCell ref="M35:N35"/>
    <mergeCell ref="O35:R35"/>
    <mergeCell ref="O34:R34"/>
    <mergeCell ref="O39:R39"/>
    <mergeCell ref="C37:L37"/>
    <mergeCell ref="M37:N37"/>
    <mergeCell ref="O37:R37"/>
    <mergeCell ref="C38:L38"/>
    <mergeCell ref="A51:B51"/>
    <mergeCell ref="C51:E51"/>
    <mergeCell ref="F51:G51"/>
    <mergeCell ref="H51:K51"/>
    <mergeCell ref="C39:L39"/>
    <mergeCell ref="M39:N39"/>
    <mergeCell ref="A42:K42"/>
    <mergeCell ref="A43:K44"/>
    <mergeCell ref="A45:K45"/>
    <mergeCell ref="A31:A39"/>
    <mergeCell ref="C34:L34"/>
    <mergeCell ref="M34:N34"/>
    <mergeCell ref="C36:L36"/>
    <mergeCell ref="M36:N36"/>
    <mergeCell ref="M38:N38"/>
    <mergeCell ref="A53:B53"/>
    <mergeCell ref="A54:A62"/>
    <mergeCell ref="C54:Q54"/>
    <mergeCell ref="C55:Q55"/>
    <mergeCell ref="C56:Q56"/>
    <mergeCell ref="C57:Q57"/>
    <mergeCell ref="C58:Q58"/>
    <mergeCell ref="C59:Q59"/>
    <mergeCell ref="C60:Q60"/>
    <mergeCell ref="C61:Q61"/>
    <mergeCell ref="C62:Q62"/>
    <mergeCell ref="N53:Q53"/>
    <mergeCell ref="C70:Q70"/>
    <mergeCell ref="C71:Q71"/>
    <mergeCell ref="C72:Q72"/>
    <mergeCell ref="C73:Q73"/>
    <mergeCell ref="A74:A82"/>
    <mergeCell ref="C74:Q74"/>
    <mergeCell ref="C75:Q75"/>
    <mergeCell ref="C76:Q76"/>
    <mergeCell ref="C77:Q77"/>
    <mergeCell ref="C78:Q78"/>
    <mergeCell ref="A63:A73"/>
    <mergeCell ref="C63:Q63"/>
    <mergeCell ref="C64:Q64"/>
    <mergeCell ref="C65:Q65"/>
    <mergeCell ref="C66:Q66"/>
    <mergeCell ref="C67:Q67"/>
    <mergeCell ref="C68:Q68"/>
    <mergeCell ref="C69:Q69"/>
    <mergeCell ref="C79:Q79"/>
    <mergeCell ref="A91:K92"/>
    <mergeCell ref="A93:B93"/>
    <mergeCell ref="C93:E93"/>
    <mergeCell ref="F93:G93"/>
    <mergeCell ref="H93:K93"/>
    <mergeCell ref="C80:Q80"/>
    <mergeCell ref="C81:Q81"/>
    <mergeCell ref="C82:Q82"/>
    <mergeCell ref="A84:K84"/>
    <mergeCell ref="A85:K86"/>
    <mergeCell ref="A9:F9"/>
    <mergeCell ref="G9:L9"/>
    <mergeCell ref="M9:R9"/>
    <mergeCell ref="A109:R109"/>
    <mergeCell ref="B110:R110"/>
    <mergeCell ref="B111:R111"/>
    <mergeCell ref="B112:R112"/>
    <mergeCell ref="A102:K102"/>
    <mergeCell ref="A103:K104"/>
    <mergeCell ref="A105:K105"/>
    <mergeCell ref="A106:K107"/>
    <mergeCell ref="A108:B108"/>
    <mergeCell ref="C108:E108"/>
    <mergeCell ref="F108:G108"/>
    <mergeCell ref="H108:K108"/>
    <mergeCell ref="A94:R94"/>
    <mergeCell ref="B95:R95"/>
    <mergeCell ref="B96:R96"/>
    <mergeCell ref="B97:R97"/>
    <mergeCell ref="A99:K99"/>
    <mergeCell ref="A100:K101"/>
    <mergeCell ref="A87:K87"/>
    <mergeCell ref="A88:K89"/>
    <mergeCell ref="A90:K90"/>
  </mergeCells>
  <conditionalFormatting sqref="R54:R62">
    <cfRule type="colorScale" priority="14">
      <colorScale>
        <cfvo type="num" val="0"/>
        <cfvo type="num" val="1"/>
        <color theme="0"/>
        <color theme="7" tint="0.39997558519241921"/>
      </colorScale>
    </cfRule>
  </conditionalFormatting>
  <conditionalFormatting sqref="R63:R73">
    <cfRule type="colorScale" priority="13">
      <colorScale>
        <cfvo type="num" val="0"/>
        <cfvo type="num" val="1"/>
        <color theme="0"/>
        <color theme="4" tint="-0.249977111117893"/>
      </colorScale>
    </cfRule>
  </conditionalFormatting>
  <conditionalFormatting sqref="R74:R83">
    <cfRule type="colorScale" priority="12">
      <colorScale>
        <cfvo type="num" val="0"/>
        <cfvo type="num" val="1"/>
        <color theme="0"/>
        <color theme="9"/>
      </colorScale>
    </cfRule>
  </conditionalFormatting>
  <conditionalFormatting sqref="R54:R83">
    <cfRule type="cellIs" dxfId="26" priority="11" operator="lessThan">
      <formula>0</formula>
    </cfRule>
  </conditionalFormatting>
  <conditionalFormatting sqref="B54:Q82 B95">
    <cfRule type="cellIs" dxfId="25" priority="10" operator="equal">
      <formula>0</formula>
    </cfRule>
  </conditionalFormatting>
  <conditionalFormatting sqref="B96:B97">
    <cfRule type="cellIs" dxfId="24" priority="9" operator="equal">
      <formula>0</formula>
    </cfRule>
  </conditionalFormatting>
  <conditionalFormatting sqref="R98">
    <cfRule type="colorScale" priority="8">
      <colorScale>
        <cfvo type="num" val="0"/>
        <cfvo type="num" val="1"/>
        <color theme="0"/>
        <color theme="9"/>
      </colorScale>
    </cfRule>
  </conditionalFormatting>
  <conditionalFormatting sqref="R98">
    <cfRule type="cellIs" dxfId="23" priority="7" operator="lessThan">
      <formula>0</formula>
    </cfRule>
  </conditionalFormatting>
  <conditionalFormatting sqref="B110">
    <cfRule type="cellIs" dxfId="22" priority="6" operator="equal">
      <formula>0</formula>
    </cfRule>
  </conditionalFormatting>
  <conditionalFormatting sqref="B111:B112">
    <cfRule type="cellIs" dxfId="21" priority="5" operator="equal">
      <formula>0</formula>
    </cfRule>
  </conditionalFormatting>
  <conditionalFormatting sqref="R113">
    <cfRule type="colorScale" priority="4">
      <colorScale>
        <cfvo type="num" val="0"/>
        <cfvo type="num" val="1"/>
        <color theme="0"/>
        <color theme="9"/>
      </colorScale>
    </cfRule>
  </conditionalFormatting>
  <conditionalFormatting sqref="R113">
    <cfRule type="cellIs" dxfId="20" priority="3" operator="lessThan">
      <formula>0</formula>
    </cfRule>
  </conditionalFormatting>
  <conditionalFormatting sqref="C11:L39">
    <cfRule type="cellIs" dxfId="19" priority="1" operator="equal">
      <formula>0</formula>
    </cfRule>
  </conditionalFormatting>
  <dataValidations count="1">
    <dataValidation type="list" allowBlank="1" showInputMessage="1" showErrorMessage="1" sqref="M11:N39">
      <formula1>$W$4:$W$7</formula1>
    </dataValidation>
  </dataValidations>
  <hyperlinks>
    <hyperlink ref="H7:L9" location="Nutzungshinweise!A1" display=" Zu den Nutzungs- hinweisen"/>
    <hyperlink ref="A9:R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topLeftCell="A70" zoomScale="130" zoomScaleNormal="130" zoomScaleSheetLayoutView="130" workbookViewId="0">
      <selection activeCell="R82" sqref="R42:R82"/>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53515625" style="17"/>
    <col min="34" max="34" width="23.69140625" style="17" customWidth="1"/>
    <col min="35" max="55" width="11.53515625" style="17"/>
  </cols>
  <sheetData>
    <row r="1" spans="1:55" ht="15" customHeight="1" x14ac:dyDescent="0.4">
      <c r="A1" s="180" t="s">
        <v>5</v>
      </c>
      <c r="B1" s="181"/>
      <c r="C1" s="181"/>
      <c r="D1" s="181"/>
      <c r="E1" s="181"/>
      <c r="F1" s="181"/>
      <c r="G1" s="181"/>
      <c r="H1" s="212">
        <f>LS_1!H1</f>
        <v>0</v>
      </c>
      <c r="I1" s="213"/>
      <c r="J1" s="213"/>
      <c r="K1" s="213"/>
      <c r="L1" s="213"/>
      <c r="M1" s="213"/>
      <c r="N1" s="213"/>
      <c r="O1" s="213"/>
      <c r="P1" s="213"/>
      <c r="Q1" s="213"/>
      <c r="R1" s="214"/>
      <c r="S1" s="50"/>
    </row>
    <row r="2" spans="1:55" ht="15" customHeight="1" x14ac:dyDescent="0.4">
      <c r="A2" s="197" t="s">
        <v>6</v>
      </c>
      <c r="B2" s="198"/>
      <c r="C2" s="198"/>
      <c r="D2" s="198"/>
      <c r="E2" s="198"/>
      <c r="F2" s="198"/>
      <c r="G2" s="198"/>
      <c r="H2" s="53">
        <f>LS_1!H2</f>
        <v>0</v>
      </c>
      <c r="I2" s="122" t="s">
        <v>2</v>
      </c>
      <c r="J2" s="123"/>
      <c r="K2" s="123"/>
      <c r="L2" s="123"/>
      <c r="M2" s="123"/>
      <c r="N2" s="123"/>
      <c r="O2" s="124"/>
      <c r="P2" s="49">
        <v>5</v>
      </c>
      <c r="Q2" s="125"/>
      <c r="R2" s="126"/>
      <c r="S2" s="50"/>
    </row>
    <row r="3" spans="1:55" ht="15" customHeight="1" x14ac:dyDescent="0.4">
      <c r="A3" s="197" t="s">
        <v>137</v>
      </c>
      <c r="B3" s="198"/>
      <c r="C3" s="198"/>
      <c r="D3" s="198"/>
      <c r="E3" s="198"/>
      <c r="F3" s="198"/>
      <c r="G3" s="198"/>
      <c r="H3" s="215">
        <f>LS_1!H3</f>
        <v>0</v>
      </c>
      <c r="I3" s="216"/>
      <c r="J3" s="216"/>
      <c r="K3" s="216"/>
      <c r="L3" s="216"/>
      <c r="M3" s="216"/>
      <c r="N3" s="216"/>
      <c r="O3" s="216"/>
      <c r="P3" s="216"/>
      <c r="Q3" s="216"/>
      <c r="R3" s="217"/>
      <c r="S3" s="50"/>
    </row>
    <row r="4" spans="1:55" s="11" customFormat="1" ht="31.5" customHeight="1" x14ac:dyDescent="0.4">
      <c r="A4" s="192" t="s">
        <v>138</v>
      </c>
      <c r="B4" s="193"/>
      <c r="C4" s="193"/>
      <c r="D4" s="193"/>
      <c r="E4" s="193"/>
      <c r="F4" s="193"/>
      <c r="G4" s="193"/>
      <c r="H4" s="194" t="s">
        <v>90</v>
      </c>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tr">
        <f>LS_1!C11</f>
        <v>Die SuS entwickeln Kriterien, um den Einfluss zeitgemäßer Hard- und/oder Software beurteilen zu können.</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tr">
        <f>LS_1!C12</f>
        <v>Die SuS reflektieren den Einfluss der genutzten Hard- und/oder Software auf ihre berufliche Tätigkeit.</v>
      </c>
      <c r="D12" s="135"/>
      <c r="E12" s="135"/>
      <c r="F12" s="135"/>
      <c r="G12" s="135"/>
      <c r="H12" s="135"/>
      <c r="I12" s="135"/>
      <c r="J12" s="135"/>
      <c r="K12" s="135"/>
      <c r="L12" s="136"/>
      <c r="M12" s="137"/>
      <c r="N12" s="138"/>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tr">
        <f>LS_1!C13</f>
        <v>Die SuS reflektieren den gesellschaftlichen Einfluss der genutzten Hard- und/oder Software.</v>
      </c>
      <c r="D13" s="135"/>
      <c r="E13" s="135"/>
      <c r="F13" s="135"/>
      <c r="G13" s="135"/>
      <c r="H13" s="135"/>
      <c r="I13" s="135"/>
      <c r="J13" s="135"/>
      <c r="K13" s="135"/>
      <c r="L13" s="136"/>
      <c r="M13" s="137"/>
      <c r="N13" s="138"/>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tr">
        <f>LS_1!C14</f>
        <v>Die SuS reflektieren den Einfluss der genutzten Hard- und/oder Software auf ihre persönliche Lebenswelt.</v>
      </c>
      <c r="D14" s="135"/>
      <c r="E14" s="135"/>
      <c r="F14" s="135"/>
      <c r="G14" s="135"/>
      <c r="H14" s="135"/>
      <c r="I14" s="135"/>
      <c r="J14" s="135"/>
      <c r="K14" s="135"/>
      <c r="L14" s="136"/>
      <c r="M14" s="137"/>
      <c r="N14" s="138"/>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tr">
        <f>LS_1!C15</f>
        <v>Die SuS thematisieren technische Gefahren und Risiken der genutzten Hard- und/oder Software.</v>
      </c>
      <c r="D15" s="135"/>
      <c r="E15" s="135"/>
      <c r="F15" s="135"/>
      <c r="G15" s="135"/>
      <c r="H15" s="135"/>
      <c r="I15" s="135"/>
      <c r="J15" s="135"/>
      <c r="K15" s="135"/>
      <c r="L15" s="136"/>
      <c r="M15" s="137"/>
      <c r="N15" s="138"/>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tr">
        <f>LS_1!C16</f>
        <v>Die SuS bewerten den Einsatz digitaler Medien aus dem Berufsfeld.</v>
      </c>
      <c r="D16" s="135"/>
      <c r="E16" s="135"/>
      <c r="F16" s="135"/>
      <c r="G16" s="135"/>
      <c r="H16" s="135"/>
      <c r="I16" s="135"/>
      <c r="J16" s="135"/>
      <c r="K16" s="135"/>
      <c r="L16" s="136"/>
      <c r="M16" s="137"/>
      <c r="N16" s="138"/>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tr">
        <f>LS_1!C17</f>
        <v>Die SuS reflektieren den Einsatz digitaler Medien zur Lernortkooperation und in anderen kooperativen Settings.</v>
      </c>
      <c r="D17" s="135"/>
      <c r="E17" s="135"/>
      <c r="F17" s="135"/>
      <c r="G17" s="135"/>
      <c r="H17" s="135"/>
      <c r="I17" s="135"/>
      <c r="J17" s="135"/>
      <c r="K17" s="135"/>
      <c r="L17" s="136"/>
      <c r="M17" s="137"/>
      <c r="N17" s="138"/>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54" t="s">
        <v>45</v>
      </c>
      <c r="C18" s="210">
        <f>LS_1!C18</f>
        <v>0</v>
      </c>
      <c r="D18" s="210"/>
      <c r="E18" s="210"/>
      <c r="F18" s="210"/>
      <c r="G18" s="210"/>
      <c r="H18" s="210"/>
      <c r="I18" s="210"/>
      <c r="J18" s="210"/>
      <c r="K18" s="210"/>
      <c r="L18" s="211"/>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55" t="s">
        <v>46</v>
      </c>
      <c r="C19" s="202">
        <f>LS_1!C19</f>
        <v>0</v>
      </c>
      <c r="D19" s="202"/>
      <c r="E19" s="202"/>
      <c r="F19" s="202"/>
      <c r="G19" s="202"/>
      <c r="H19" s="202"/>
      <c r="I19" s="202"/>
      <c r="J19" s="202"/>
      <c r="K19" s="202"/>
      <c r="L19" s="203"/>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tr">
        <f>LS_1!C20</f>
        <v>Die SuS nutzen digitale Quellen zur Informationsbeschaffung.</v>
      </c>
      <c r="D20" s="157"/>
      <c r="E20" s="157"/>
      <c r="F20" s="157"/>
      <c r="G20" s="157"/>
      <c r="H20" s="157"/>
      <c r="I20" s="157"/>
      <c r="J20" s="157"/>
      <c r="K20" s="157"/>
      <c r="L20" s="158"/>
      <c r="M20" s="159"/>
      <c r="N20" s="160"/>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tr">
        <f>LS_1!C21</f>
        <v>Die SuS greifen auf digitale Ressourcen von Ausbildungsbeteiligten zu.</v>
      </c>
      <c r="D21" s="135"/>
      <c r="E21" s="135"/>
      <c r="F21" s="135"/>
      <c r="G21" s="135"/>
      <c r="H21" s="135"/>
      <c r="I21" s="135"/>
      <c r="J21" s="135"/>
      <c r="K21" s="135"/>
      <c r="L21" s="136"/>
      <c r="M21" s="137"/>
      <c r="N21" s="138"/>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tr">
        <f>LS_1!C22</f>
        <v>Die SuS verwenden zeitgemäße fachbereichsspezifische Software und Softwareumgebungen.</v>
      </c>
      <c r="D22" s="135"/>
      <c r="E22" s="135"/>
      <c r="F22" s="135"/>
      <c r="G22" s="135"/>
      <c r="H22" s="135"/>
      <c r="I22" s="135"/>
      <c r="J22" s="135"/>
      <c r="K22" s="135"/>
      <c r="L22" s="136"/>
      <c r="M22" s="137"/>
      <c r="N22" s="138"/>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tr">
        <f>LS_1!C23</f>
        <v>Die SuS erstellen Präsentationen, Kalkulationen und Dokumentationen in zeitgemäßen Softwareumgebungen.</v>
      </c>
      <c r="D23" s="135"/>
      <c r="E23" s="135"/>
      <c r="F23" s="135"/>
      <c r="G23" s="135"/>
      <c r="H23" s="135"/>
      <c r="I23" s="135"/>
      <c r="J23" s="135"/>
      <c r="K23" s="135"/>
      <c r="L23" s="136"/>
      <c r="M23" s="137"/>
      <c r="N23" s="138"/>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tr">
        <f>LS_1!C24</f>
        <v>Die SuS setzen berufs- bzw. fachbereichsspezifische Hardware ein.</v>
      </c>
      <c r="D24" s="135"/>
      <c r="E24" s="135"/>
      <c r="F24" s="135"/>
      <c r="G24" s="135"/>
      <c r="H24" s="135"/>
      <c r="I24" s="135"/>
      <c r="J24" s="135"/>
      <c r="K24" s="135"/>
      <c r="L24" s="136"/>
      <c r="M24" s="137"/>
      <c r="N24" s="138"/>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tr">
        <f>LS_1!C25</f>
        <v>Die SuS setzen zeitgemäße Hardware oder technologische Treiber ein.</v>
      </c>
      <c r="D25" s="135"/>
      <c r="E25" s="135"/>
      <c r="F25" s="135"/>
      <c r="G25" s="135"/>
      <c r="H25" s="135"/>
      <c r="I25" s="135"/>
      <c r="J25" s="135"/>
      <c r="K25" s="135"/>
      <c r="L25" s="136"/>
      <c r="M25" s="137"/>
      <c r="N25" s="138"/>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tr">
        <f>LS_1!C26</f>
        <v>Die SuS wandeln Daten in unterschiedliche digitale Formate um.</v>
      </c>
      <c r="D26" s="135"/>
      <c r="E26" s="135"/>
      <c r="F26" s="135"/>
      <c r="G26" s="135"/>
      <c r="H26" s="135"/>
      <c r="I26" s="135"/>
      <c r="J26" s="135"/>
      <c r="K26" s="135"/>
      <c r="L26" s="136"/>
      <c r="M26" s="137"/>
      <c r="N26" s="138"/>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tr">
        <f>LS_1!C27</f>
        <v xml:space="preserve">Die SuS gewährleisten den Datenaustausch zwischen unterschiedlichen Systemen. </v>
      </c>
      <c r="D27" s="135"/>
      <c r="E27" s="135"/>
      <c r="F27" s="135"/>
      <c r="G27" s="135"/>
      <c r="H27" s="135"/>
      <c r="I27" s="135"/>
      <c r="J27" s="135"/>
      <c r="K27" s="135"/>
      <c r="L27" s="136"/>
      <c r="M27" s="137"/>
      <c r="N27" s="138"/>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tr">
        <f>LS_1!C28</f>
        <v>Die SuS nutzen Groupware als kooperative Unterrichtsform.</v>
      </c>
      <c r="D28" s="135"/>
      <c r="E28" s="135"/>
      <c r="F28" s="135"/>
      <c r="G28" s="135"/>
      <c r="H28" s="135"/>
      <c r="I28" s="135"/>
      <c r="J28" s="135"/>
      <c r="K28" s="135"/>
      <c r="L28" s="136"/>
      <c r="M28" s="137"/>
      <c r="N28" s="138"/>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54" t="s">
        <v>56</v>
      </c>
      <c r="C29" s="210">
        <f>LS_1!C29</f>
        <v>0</v>
      </c>
      <c r="D29" s="210"/>
      <c r="E29" s="210"/>
      <c r="F29" s="210"/>
      <c r="G29" s="210"/>
      <c r="H29" s="210"/>
      <c r="I29" s="210"/>
      <c r="J29" s="210"/>
      <c r="K29" s="210"/>
      <c r="L29" s="211"/>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55" t="s">
        <v>57</v>
      </c>
      <c r="C30" s="202">
        <f>LS_1!C30</f>
        <v>0</v>
      </c>
      <c r="D30" s="202"/>
      <c r="E30" s="202"/>
      <c r="F30" s="202"/>
      <c r="G30" s="202"/>
      <c r="H30" s="202"/>
      <c r="I30" s="202"/>
      <c r="J30" s="202"/>
      <c r="K30" s="202"/>
      <c r="L30" s="203"/>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tr">
        <f>LS_1!C31</f>
        <v>Die SuS berücksichtigen die Anforderungen des Urheberrechts mit Lizenz- und Nutzungsrechten.</v>
      </c>
      <c r="D31" s="157"/>
      <c r="E31" s="157"/>
      <c r="F31" s="157"/>
      <c r="G31" s="157"/>
      <c r="H31" s="157"/>
      <c r="I31" s="157"/>
      <c r="J31" s="157"/>
      <c r="K31" s="157"/>
      <c r="L31" s="158"/>
      <c r="M31" s="159"/>
      <c r="N31" s="160"/>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tr">
        <f>LS_1!C32</f>
        <v>Die SuS setzen Anforderungen an Datensicherheit um.</v>
      </c>
      <c r="D32" s="135"/>
      <c r="E32" s="135"/>
      <c r="F32" s="135"/>
      <c r="G32" s="135"/>
      <c r="H32" s="135"/>
      <c r="I32" s="135"/>
      <c r="J32" s="135"/>
      <c r="K32" s="135"/>
      <c r="L32" s="136"/>
      <c r="M32" s="137"/>
      <c r="N32" s="138"/>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tr">
        <f>LS_1!C33</f>
        <v>Die SuS setzen Anforderungen des Datenschutzes um.</v>
      </c>
      <c r="D33" s="135"/>
      <c r="E33" s="135"/>
      <c r="F33" s="135"/>
      <c r="G33" s="135"/>
      <c r="H33" s="135"/>
      <c r="I33" s="135"/>
      <c r="J33" s="135"/>
      <c r="K33" s="135"/>
      <c r="L33" s="136"/>
      <c r="M33" s="137"/>
      <c r="N33" s="138"/>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tr">
        <f>LS_1!C34</f>
        <v>Die SuS setzen algorithmische Problemlösungsstrategien für das Verständnis von Softwareentwicklung ein.</v>
      </c>
      <c r="D34" s="135"/>
      <c r="E34" s="135"/>
      <c r="F34" s="135"/>
      <c r="G34" s="135"/>
      <c r="H34" s="135"/>
      <c r="I34" s="135"/>
      <c r="J34" s="135"/>
      <c r="K34" s="135"/>
      <c r="L34" s="136"/>
      <c r="M34" s="137"/>
      <c r="N34" s="138"/>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tr">
        <f>LS_1!C35</f>
        <v>Die SuS konfigurieren Hard- und/oder Software für Arbeits- und Geschäftsprozesse.</v>
      </c>
      <c r="D35" s="135"/>
      <c r="E35" s="135"/>
      <c r="F35" s="135"/>
      <c r="G35" s="135"/>
      <c r="H35" s="135"/>
      <c r="I35" s="135"/>
      <c r="J35" s="135"/>
      <c r="K35" s="135"/>
      <c r="L35" s="136"/>
      <c r="M35" s="137"/>
      <c r="N35" s="138"/>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tr">
        <f>LS_1!C36</f>
        <v>Die SuS nehmen individuelle Konfigurationen an Hard- und/oder Software vor.</v>
      </c>
      <c r="D36" s="135"/>
      <c r="E36" s="135"/>
      <c r="F36" s="135"/>
      <c r="G36" s="135"/>
      <c r="H36" s="135"/>
      <c r="I36" s="135"/>
      <c r="J36" s="135"/>
      <c r="K36" s="135"/>
      <c r="L36" s="136"/>
      <c r="M36" s="137"/>
      <c r="N36" s="138"/>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tr">
        <f>LS_1!C37</f>
        <v>Die SuS analysieren  Aufbau,  Kommunikation und Funktionsweise vernetzter Systeme.</v>
      </c>
      <c r="D37" s="135"/>
      <c r="E37" s="135"/>
      <c r="F37" s="135"/>
      <c r="G37" s="135"/>
      <c r="H37" s="135"/>
      <c r="I37" s="135"/>
      <c r="J37" s="135"/>
      <c r="K37" s="135"/>
      <c r="L37" s="136"/>
      <c r="M37" s="137"/>
      <c r="N37" s="138"/>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54" t="s">
        <v>65</v>
      </c>
      <c r="C38" s="210">
        <f>LS_1!C38</f>
        <v>0</v>
      </c>
      <c r="D38" s="210"/>
      <c r="E38" s="210"/>
      <c r="F38" s="210"/>
      <c r="G38" s="210"/>
      <c r="H38" s="210"/>
      <c r="I38" s="210"/>
      <c r="J38" s="210"/>
      <c r="K38" s="210"/>
      <c r="L38" s="211"/>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55" t="s">
        <v>66</v>
      </c>
      <c r="C39" s="202">
        <f>LS_1!C39</f>
        <v>0</v>
      </c>
      <c r="D39" s="202"/>
      <c r="E39" s="202"/>
      <c r="F39" s="202"/>
      <c r="G39" s="202"/>
      <c r="H39" s="202"/>
      <c r="I39" s="202"/>
      <c r="J39" s="202"/>
      <c r="K39" s="202"/>
      <c r="L39" s="203"/>
      <c r="M39" s="144"/>
      <c r="N39" s="14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R46" s="84"/>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7"/>
      <c r="W47" s="27"/>
      <c r="X47" s="27"/>
      <c r="Y47" s="27"/>
      <c r="Z47" s="27"/>
      <c r="AA47" s="27"/>
      <c r="AB47" s="27"/>
      <c r="AC47" s="27"/>
    </row>
    <row r="48" spans="1:30" x14ac:dyDescent="0.4">
      <c r="A48" s="99" t="str">
        <f>CONCATENATE("Lernsituation ",$H$2,".",$P$2," : ")</f>
        <v xml:space="preserve">Lernsituation 0.5 : </v>
      </c>
      <c r="B48" s="100"/>
      <c r="C48" s="100"/>
      <c r="D48" s="100"/>
      <c r="E48" s="100"/>
      <c r="F48" s="100"/>
      <c r="G48" s="100"/>
      <c r="H48" s="100"/>
      <c r="I48" s="100"/>
      <c r="J48" s="100"/>
      <c r="K48" s="101"/>
      <c r="R48" s="84"/>
      <c r="S48" s="27"/>
      <c r="T48" s="27"/>
      <c r="U48" s="27"/>
      <c r="V48" s="27"/>
      <c r="W48" s="27"/>
      <c r="X48" s="27"/>
      <c r="Y48" s="27"/>
      <c r="Z48" s="27"/>
      <c r="AA48" s="27"/>
      <c r="AB48" s="27"/>
      <c r="AC48" s="27"/>
    </row>
    <row r="49" spans="1:29" ht="15" customHeight="1" x14ac:dyDescent="0.4">
      <c r="A49" s="105" t="str">
        <f>$H$4</f>
        <v>-</v>
      </c>
      <c r="B49" s="106"/>
      <c r="C49" s="106"/>
      <c r="D49" s="106"/>
      <c r="E49" s="106"/>
      <c r="F49" s="106"/>
      <c r="G49" s="106"/>
      <c r="H49" s="106"/>
      <c r="I49" s="106"/>
      <c r="J49" s="106"/>
      <c r="K49" s="107"/>
      <c r="R49" s="84"/>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R50" s="84"/>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c r="R51" s="84"/>
    </row>
    <row r="52" spans="1:29" ht="15" thickBot="1" x14ac:dyDescent="0.45">
      <c r="R52" s="84"/>
    </row>
    <row r="53" spans="1:29" x14ac:dyDescent="0.4">
      <c r="A53" s="97" t="s">
        <v>73</v>
      </c>
      <c r="B53" s="98"/>
      <c r="C53" s="61" t="s">
        <v>122</v>
      </c>
      <c r="D53" s="58"/>
      <c r="E53" s="58"/>
      <c r="F53" s="58"/>
      <c r="G53" s="58"/>
      <c r="H53" s="58"/>
      <c r="I53" s="58"/>
      <c r="J53" s="58"/>
      <c r="K53" s="58"/>
      <c r="L53" s="58"/>
      <c r="M53" s="64"/>
      <c r="N53" s="115" t="s">
        <v>121</v>
      </c>
      <c r="O53" s="115"/>
      <c r="P53" s="115"/>
      <c r="Q53" s="116"/>
      <c r="R53" s="85"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 t="shared" si="10"/>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0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0.5 : </v>
      </c>
      <c r="B90" s="100"/>
      <c r="C90" s="100"/>
      <c r="D90" s="100"/>
      <c r="E90" s="100"/>
      <c r="F90" s="100"/>
      <c r="G90" s="100"/>
      <c r="H90" s="100"/>
      <c r="I90" s="100"/>
      <c r="J90" s="100"/>
      <c r="K90" s="101"/>
    </row>
    <row r="91" spans="1:18" x14ac:dyDescent="0.4">
      <c r="A91" s="105" t="str">
        <f>$H$4</f>
        <v>-</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0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0.5 : </v>
      </c>
      <c r="B105" s="100"/>
      <c r="C105" s="100"/>
      <c r="D105" s="100"/>
      <c r="E105" s="100"/>
      <c r="F105" s="100"/>
      <c r="G105" s="100"/>
      <c r="H105" s="100"/>
      <c r="I105" s="100"/>
      <c r="J105" s="100"/>
      <c r="K105" s="101"/>
    </row>
    <row r="106" spans="1:55" x14ac:dyDescent="0.4">
      <c r="A106" s="105" t="str">
        <f>$H$4</f>
        <v>-</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4:G4"/>
    <mergeCell ref="H4:R4"/>
    <mergeCell ref="A5:G5"/>
    <mergeCell ref="H5:J5"/>
    <mergeCell ref="K5:M5"/>
    <mergeCell ref="N5:R5"/>
    <mergeCell ref="A1:G1"/>
    <mergeCell ref="H1:R1"/>
    <mergeCell ref="A2:G2"/>
    <mergeCell ref="I2:O2"/>
    <mergeCell ref="Q2:R2"/>
    <mergeCell ref="A3:G3"/>
    <mergeCell ref="H3:R3"/>
    <mergeCell ref="C12:L12"/>
    <mergeCell ref="M12:N12"/>
    <mergeCell ref="C17:L17"/>
    <mergeCell ref="M17:N17"/>
    <mergeCell ref="O17:R17"/>
    <mergeCell ref="C18:L18"/>
    <mergeCell ref="M18:N18"/>
    <mergeCell ref="O18:R18"/>
    <mergeCell ref="C15:L15"/>
    <mergeCell ref="O12:R12"/>
    <mergeCell ref="C13:L13"/>
    <mergeCell ref="M13:N13"/>
    <mergeCell ref="O13:R13"/>
    <mergeCell ref="C14:L14"/>
    <mergeCell ref="M14:N14"/>
    <mergeCell ref="O14:R14"/>
    <mergeCell ref="B10:L10"/>
    <mergeCell ref="M10:N10"/>
    <mergeCell ref="O10:R10"/>
    <mergeCell ref="A20:A30"/>
    <mergeCell ref="C20:L20"/>
    <mergeCell ref="M20:N20"/>
    <mergeCell ref="O20:R20"/>
    <mergeCell ref="C21:L21"/>
    <mergeCell ref="M21:N21"/>
    <mergeCell ref="O21:R21"/>
    <mergeCell ref="C24:L24"/>
    <mergeCell ref="M24:N24"/>
    <mergeCell ref="O24:R24"/>
    <mergeCell ref="C25:L25"/>
    <mergeCell ref="M25:N25"/>
    <mergeCell ref="O25:R25"/>
    <mergeCell ref="C22:L22"/>
    <mergeCell ref="M22:N22"/>
    <mergeCell ref="O22:R22"/>
    <mergeCell ref="O27:R27"/>
    <mergeCell ref="A11:A19"/>
    <mergeCell ref="C11:L11"/>
    <mergeCell ref="M11:N11"/>
    <mergeCell ref="O11:R11"/>
    <mergeCell ref="O38:R38"/>
    <mergeCell ref="C30:L30"/>
    <mergeCell ref="M15:N15"/>
    <mergeCell ref="O15:R15"/>
    <mergeCell ref="C16:L16"/>
    <mergeCell ref="M16:N16"/>
    <mergeCell ref="O16:R16"/>
    <mergeCell ref="C19:L19"/>
    <mergeCell ref="M19:N19"/>
    <mergeCell ref="O19:R19"/>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36:R36"/>
    <mergeCell ref="C33:L33"/>
    <mergeCell ref="M33:N33"/>
    <mergeCell ref="O33:R33"/>
    <mergeCell ref="A46:K47"/>
    <mergeCell ref="A48:K48"/>
    <mergeCell ref="A49:K50"/>
    <mergeCell ref="M30:N30"/>
    <mergeCell ref="O30:R30"/>
    <mergeCell ref="C31:L31"/>
    <mergeCell ref="M31:N31"/>
    <mergeCell ref="O31:R31"/>
    <mergeCell ref="C32:L32"/>
    <mergeCell ref="M32:N32"/>
    <mergeCell ref="O32:R32"/>
    <mergeCell ref="C35:L35"/>
    <mergeCell ref="M35:N35"/>
    <mergeCell ref="O35:R35"/>
    <mergeCell ref="O34:R34"/>
    <mergeCell ref="O39:R39"/>
    <mergeCell ref="C37:L37"/>
    <mergeCell ref="M37:N37"/>
    <mergeCell ref="O37:R37"/>
    <mergeCell ref="C38:L38"/>
    <mergeCell ref="A51:B51"/>
    <mergeCell ref="C51:E51"/>
    <mergeCell ref="F51:G51"/>
    <mergeCell ref="H51:K51"/>
    <mergeCell ref="C39:L39"/>
    <mergeCell ref="M39:N39"/>
    <mergeCell ref="A42:K42"/>
    <mergeCell ref="A43:K44"/>
    <mergeCell ref="A45:K45"/>
    <mergeCell ref="A31:A39"/>
    <mergeCell ref="C34:L34"/>
    <mergeCell ref="M34:N34"/>
    <mergeCell ref="C36:L36"/>
    <mergeCell ref="M36:N36"/>
    <mergeCell ref="M38:N38"/>
    <mergeCell ref="A53:B53"/>
    <mergeCell ref="A54:A62"/>
    <mergeCell ref="C54:Q54"/>
    <mergeCell ref="C55:Q55"/>
    <mergeCell ref="C56:Q56"/>
    <mergeCell ref="C57:Q57"/>
    <mergeCell ref="C58:Q58"/>
    <mergeCell ref="C59:Q59"/>
    <mergeCell ref="C60:Q60"/>
    <mergeCell ref="C61:Q61"/>
    <mergeCell ref="C62:Q62"/>
    <mergeCell ref="N53:Q53"/>
    <mergeCell ref="C70:Q70"/>
    <mergeCell ref="C71:Q71"/>
    <mergeCell ref="C72:Q72"/>
    <mergeCell ref="C73:Q73"/>
    <mergeCell ref="A74:A82"/>
    <mergeCell ref="C74:Q74"/>
    <mergeCell ref="C75:Q75"/>
    <mergeCell ref="C76:Q76"/>
    <mergeCell ref="C77:Q77"/>
    <mergeCell ref="C78:Q78"/>
    <mergeCell ref="A63:A73"/>
    <mergeCell ref="C63:Q63"/>
    <mergeCell ref="C64:Q64"/>
    <mergeCell ref="C65:Q65"/>
    <mergeCell ref="C66:Q66"/>
    <mergeCell ref="C67:Q67"/>
    <mergeCell ref="C68:Q68"/>
    <mergeCell ref="C69:Q69"/>
    <mergeCell ref="C79:Q79"/>
    <mergeCell ref="A91:K92"/>
    <mergeCell ref="A93:B93"/>
    <mergeCell ref="C93:E93"/>
    <mergeCell ref="F93:G93"/>
    <mergeCell ref="H93:K93"/>
    <mergeCell ref="C80:Q80"/>
    <mergeCell ref="C81:Q81"/>
    <mergeCell ref="C82:Q82"/>
    <mergeCell ref="A84:K84"/>
    <mergeCell ref="A85:K86"/>
    <mergeCell ref="A9:F9"/>
    <mergeCell ref="G9:L9"/>
    <mergeCell ref="M9:R9"/>
    <mergeCell ref="A109:R109"/>
    <mergeCell ref="B110:R110"/>
    <mergeCell ref="B111:R111"/>
    <mergeCell ref="B112:R112"/>
    <mergeCell ref="A102:K102"/>
    <mergeCell ref="A103:K104"/>
    <mergeCell ref="A105:K105"/>
    <mergeCell ref="A106:K107"/>
    <mergeCell ref="A108:B108"/>
    <mergeCell ref="C108:E108"/>
    <mergeCell ref="F108:G108"/>
    <mergeCell ref="H108:K108"/>
    <mergeCell ref="A94:R94"/>
    <mergeCell ref="B95:R95"/>
    <mergeCell ref="B96:R96"/>
    <mergeCell ref="B97:R97"/>
    <mergeCell ref="A99:K99"/>
    <mergeCell ref="A100:K101"/>
    <mergeCell ref="A87:K87"/>
    <mergeCell ref="A88:K89"/>
    <mergeCell ref="A90:K90"/>
  </mergeCells>
  <conditionalFormatting sqref="R54:R62">
    <cfRule type="colorScale" priority="14">
      <colorScale>
        <cfvo type="num" val="0"/>
        <cfvo type="num" val="1"/>
        <color theme="0"/>
        <color theme="7" tint="0.39997558519241921"/>
      </colorScale>
    </cfRule>
  </conditionalFormatting>
  <conditionalFormatting sqref="R63:R73">
    <cfRule type="colorScale" priority="13">
      <colorScale>
        <cfvo type="num" val="0"/>
        <cfvo type="num" val="1"/>
        <color theme="0"/>
        <color theme="4" tint="-0.249977111117893"/>
      </colorScale>
    </cfRule>
  </conditionalFormatting>
  <conditionalFormatting sqref="R74:R83">
    <cfRule type="colorScale" priority="12">
      <colorScale>
        <cfvo type="num" val="0"/>
        <cfvo type="num" val="1"/>
        <color theme="0"/>
        <color theme="9"/>
      </colorScale>
    </cfRule>
  </conditionalFormatting>
  <conditionalFormatting sqref="R54:R83">
    <cfRule type="cellIs" dxfId="18" priority="11" operator="lessThan">
      <formula>0</formula>
    </cfRule>
  </conditionalFormatting>
  <conditionalFormatting sqref="B54:Q82 B95">
    <cfRule type="cellIs" dxfId="17" priority="10" operator="equal">
      <formula>0</formula>
    </cfRule>
  </conditionalFormatting>
  <conditionalFormatting sqref="B96:B97">
    <cfRule type="cellIs" dxfId="16" priority="9" operator="equal">
      <formula>0</formula>
    </cfRule>
  </conditionalFormatting>
  <conditionalFormatting sqref="R98">
    <cfRule type="colorScale" priority="8">
      <colorScale>
        <cfvo type="num" val="0"/>
        <cfvo type="num" val="1"/>
        <color theme="0"/>
        <color theme="9"/>
      </colorScale>
    </cfRule>
  </conditionalFormatting>
  <conditionalFormatting sqref="R98">
    <cfRule type="cellIs" dxfId="15" priority="7" operator="lessThan">
      <formula>0</formula>
    </cfRule>
  </conditionalFormatting>
  <conditionalFormatting sqref="B110">
    <cfRule type="cellIs" dxfId="14" priority="6" operator="equal">
      <formula>0</formula>
    </cfRule>
  </conditionalFormatting>
  <conditionalFormatting sqref="B111:B112">
    <cfRule type="cellIs" dxfId="13" priority="5" operator="equal">
      <formula>0</formula>
    </cfRule>
  </conditionalFormatting>
  <conditionalFormatting sqref="R113">
    <cfRule type="colorScale" priority="4">
      <colorScale>
        <cfvo type="num" val="0"/>
        <cfvo type="num" val="1"/>
        <color theme="0"/>
        <color theme="9"/>
      </colorScale>
    </cfRule>
  </conditionalFormatting>
  <conditionalFormatting sqref="R113">
    <cfRule type="cellIs" dxfId="12" priority="3" operator="lessThan">
      <formula>0</formula>
    </cfRule>
  </conditionalFormatting>
  <conditionalFormatting sqref="C11:L39">
    <cfRule type="cellIs" dxfId="11" priority="1" operator="equal">
      <formula>0</formula>
    </cfRule>
  </conditionalFormatting>
  <dataValidations count="1">
    <dataValidation type="list" allowBlank="1" showInputMessage="1" showErrorMessage="1" sqref="M11:N39">
      <formula1>$W$4:$W$7</formula1>
    </dataValidation>
  </dataValidations>
  <hyperlinks>
    <hyperlink ref="H7:L9" location="Nutzungshinweise!A1" display=" Zu den Nutzungs- hinweisen"/>
    <hyperlink ref="A9:R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113"/>
  <sheetViews>
    <sheetView topLeftCell="A61" zoomScale="130" zoomScaleNormal="130" zoomScaleSheetLayoutView="130" workbookViewId="0">
      <selection activeCell="R82" sqref="R42:R82"/>
    </sheetView>
  </sheetViews>
  <sheetFormatPr baseColWidth="10" defaultRowHeight="14.6" x14ac:dyDescent="0.4"/>
  <cols>
    <col min="1" max="18" width="4.84375" customWidth="1"/>
    <col min="19" max="19" width="20.69140625" style="17" customWidth="1"/>
    <col min="20" max="26" width="5.69140625" style="17" hidden="1" customWidth="1"/>
    <col min="27" max="27" width="22.07421875" style="17" hidden="1" customWidth="1"/>
    <col min="28" max="28" width="24.69140625" style="17" hidden="1" customWidth="1"/>
    <col min="29" max="30" width="8.84375" style="17" hidden="1" customWidth="1"/>
    <col min="31" max="31" width="27.3046875" style="17" customWidth="1"/>
    <col min="32" max="32" width="21.69140625" style="17" customWidth="1"/>
    <col min="33" max="33" width="11.53515625" style="17"/>
    <col min="34" max="34" width="23.69140625" style="17" customWidth="1"/>
    <col min="35" max="55" width="11.53515625" style="17"/>
  </cols>
  <sheetData>
    <row r="1" spans="1:55" ht="15" customHeight="1" x14ac:dyDescent="0.4">
      <c r="A1" s="180" t="s">
        <v>5</v>
      </c>
      <c r="B1" s="181"/>
      <c r="C1" s="181"/>
      <c r="D1" s="181"/>
      <c r="E1" s="181"/>
      <c r="F1" s="181"/>
      <c r="G1" s="181"/>
      <c r="H1" s="212">
        <f>LS_1!H1</f>
        <v>0</v>
      </c>
      <c r="I1" s="213"/>
      <c r="J1" s="213"/>
      <c r="K1" s="213"/>
      <c r="L1" s="213"/>
      <c r="M1" s="213"/>
      <c r="N1" s="213"/>
      <c r="O1" s="213"/>
      <c r="P1" s="213"/>
      <c r="Q1" s="213"/>
      <c r="R1" s="214"/>
      <c r="S1" s="50"/>
    </row>
    <row r="2" spans="1:55" ht="15" customHeight="1" x14ac:dyDescent="0.4">
      <c r="A2" s="197" t="s">
        <v>6</v>
      </c>
      <c r="B2" s="198"/>
      <c r="C2" s="198"/>
      <c r="D2" s="198"/>
      <c r="E2" s="198"/>
      <c r="F2" s="198"/>
      <c r="G2" s="198"/>
      <c r="H2" s="53">
        <f>LS_1!H2</f>
        <v>0</v>
      </c>
      <c r="I2" s="122" t="s">
        <v>2</v>
      </c>
      <c r="J2" s="123"/>
      <c r="K2" s="123"/>
      <c r="L2" s="123"/>
      <c r="M2" s="123"/>
      <c r="N2" s="123"/>
      <c r="O2" s="124"/>
      <c r="P2" s="49">
        <v>6</v>
      </c>
      <c r="Q2" s="125"/>
      <c r="R2" s="126"/>
      <c r="S2" s="50"/>
    </row>
    <row r="3" spans="1:55" ht="15" customHeight="1" x14ac:dyDescent="0.4">
      <c r="A3" s="197" t="s">
        <v>137</v>
      </c>
      <c r="B3" s="198"/>
      <c r="C3" s="198"/>
      <c r="D3" s="198"/>
      <c r="E3" s="198"/>
      <c r="F3" s="198"/>
      <c r="G3" s="198"/>
      <c r="H3" s="215">
        <f>LS_1!H3</f>
        <v>0</v>
      </c>
      <c r="I3" s="216"/>
      <c r="J3" s="216"/>
      <c r="K3" s="216"/>
      <c r="L3" s="216"/>
      <c r="M3" s="216"/>
      <c r="N3" s="216"/>
      <c r="O3" s="216"/>
      <c r="P3" s="216"/>
      <c r="Q3" s="216"/>
      <c r="R3" s="217"/>
      <c r="S3" s="50"/>
    </row>
    <row r="4" spans="1:55" s="11" customFormat="1" ht="31.5" customHeight="1" x14ac:dyDescent="0.4">
      <c r="A4" s="192" t="s">
        <v>138</v>
      </c>
      <c r="B4" s="193"/>
      <c r="C4" s="193"/>
      <c r="D4" s="193"/>
      <c r="E4" s="193"/>
      <c r="F4" s="193"/>
      <c r="G4" s="193"/>
      <c r="H4" s="194" t="s">
        <v>90</v>
      </c>
      <c r="I4" s="195"/>
      <c r="J4" s="195"/>
      <c r="K4" s="195"/>
      <c r="L4" s="195"/>
      <c r="M4" s="195"/>
      <c r="N4" s="195"/>
      <c r="O4" s="195"/>
      <c r="P4" s="195"/>
      <c r="Q4" s="195"/>
      <c r="R4" s="196"/>
      <c r="S4" s="50"/>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75" customHeight="1" thickBot="1" x14ac:dyDescent="0.45">
      <c r="A5" s="185" t="s">
        <v>3</v>
      </c>
      <c r="B5" s="186"/>
      <c r="C5" s="186"/>
      <c r="D5" s="186"/>
      <c r="E5" s="186"/>
      <c r="F5" s="186"/>
      <c r="G5" s="186"/>
      <c r="H5" s="187" t="s">
        <v>90</v>
      </c>
      <c r="I5" s="188"/>
      <c r="J5" s="188"/>
      <c r="K5" s="186" t="s">
        <v>81</v>
      </c>
      <c r="L5" s="186"/>
      <c r="M5" s="186"/>
      <c r="N5" s="189" t="s">
        <v>90</v>
      </c>
      <c r="O5" s="190"/>
      <c r="P5" s="190"/>
      <c r="Q5" s="190"/>
      <c r="R5" s="191"/>
      <c r="S5" s="50"/>
      <c r="W5" s="17" t="s">
        <v>34</v>
      </c>
      <c r="X5" s="17">
        <v>1</v>
      </c>
    </row>
    <row r="6" spans="1:55" ht="15" customHeight="1" x14ac:dyDescent="0.4">
      <c r="W6" s="17" t="s">
        <v>8</v>
      </c>
      <c r="X6" s="17">
        <v>2</v>
      </c>
    </row>
    <row r="7" spans="1:55" ht="15" customHeight="1" x14ac:dyDescent="0.4">
      <c r="H7" s="51"/>
      <c r="I7" s="51"/>
      <c r="J7" s="51"/>
      <c r="K7" s="51"/>
      <c r="L7" s="51"/>
      <c r="W7" s="17" t="s">
        <v>35</v>
      </c>
      <c r="X7" s="17">
        <v>3</v>
      </c>
    </row>
    <row r="8" spans="1:55" ht="15" customHeight="1" x14ac:dyDescent="0.4">
      <c r="H8" s="51"/>
      <c r="I8" s="51"/>
      <c r="J8" s="51"/>
      <c r="K8" s="51"/>
      <c r="L8" s="51"/>
    </row>
    <row r="9" spans="1:55" ht="15.75" customHeight="1" thickBot="1" x14ac:dyDescent="0.45">
      <c r="A9" s="177" t="s">
        <v>126</v>
      </c>
      <c r="B9" s="177"/>
      <c r="C9" s="177"/>
      <c r="D9" s="177"/>
      <c r="E9" s="177"/>
      <c r="F9" s="177"/>
      <c r="G9" s="179" t="s">
        <v>113</v>
      </c>
      <c r="H9" s="179"/>
      <c r="I9" s="179"/>
      <c r="J9" s="179"/>
      <c r="K9" s="179"/>
      <c r="L9" s="179"/>
      <c r="M9" s="178" t="s">
        <v>127</v>
      </c>
      <c r="N9" s="178"/>
      <c r="O9" s="178"/>
      <c r="P9" s="178"/>
      <c r="Q9" s="178"/>
      <c r="R9" s="178"/>
      <c r="AA9" s="17" t="s">
        <v>70</v>
      </c>
      <c r="AB9" s="17" t="s">
        <v>71</v>
      </c>
      <c r="AC9" s="20" t="s">
        <v>72</v>
      </c>
    </row>
    <row r="10" spans="1:55" ht="30.75"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customHeight="1" x14ac:dyDescent="0.4">
      <c r="A11" s="167" t="s">
        <v>14</v>
      </c>
      <c r="B11" s="9" t="s">
        <v>38</v>
      </c>
      <c r="C11" s="157" t="str">
        <f>LS_1!C11</f>
        <v>Die SuS entwickeln Kriterien, um den Einfluss zeitgemäßer Hard- und/oder Software beurteilen zu können.</v>
      </c>
      <c r="D11" s="157"/>
      <c r="E11" s="157"/>
      <c r="F11" s="157"/>
      <c r="G11" s="157"/>
      <c r="H11" s="157"/>
      <c r="I11" s="157"/>
      <c r="J11" s="157"/>
      <c r="K11" s="157"/>
      <c r="L11" s="158"/>
      <c r="M11" s="159"/>
      <c r="N11" s="160"/>
      <c r="O11" s="161"/>
      <c r="P11" s="162"/>
      <c r="Q11" s="162"/>
      <c r="R11" s="163"/>
      <c r="S11" s="38"/>
      <c r="T11" s="21">
        <f t="shared" ref="T11:T39" si="0">IF(OR(ISBLANK(M11),ISBLANK(C11)),-1,VLOOKUP(M11,$W$4:$X$7,2,)/3)</f>
        <v>-1</v>
      </c>
      <c r="U11" s="21">
        <f t="shared" ref="U11:U39" si="1">IF(ISNONTEXT(C11)=ISNONTEXT(M11),1,0)</f>
        <v>0</v>
      </c>
      <c r="V11" s="21">
        <f t="shared" ref="V11:V39" si="2">IF(PRODUCT($U$11:$U$39),T11,-1)</f>
        <v>-1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customHeight="1" x14ac:dyDescent="0.4">
      <c r="A12" s="168"/>
      <c r="B12" s="10" t="s">
        <v>39</v>
      </c>
      <c r="C12" s="135" t="str">
        <f>LS_1!C12</f>
        <v>Die SuS reflektieren den Einfluss der genutzten Hard- und/oder Software auf ihre berufliche Tätigkeit.</v>
      </c>
      <c r="D12" s="135"/>
      <c r="E12" s="135"/>
      <c r="F12" s="135"/>
      <c r="G12" s="135"/>
      <c r="H12" s="135"/>
      <c r="I12" s="135"/>
      <c r="J12" s="135"/>
      <c r="K12" s="135"/>
      <c r="L12" s="136"/>
      <c r="M12" s="137"/>
      <c r="N12" s="138"/>
      <c r="O12" s="139"/>
      <c r="P12" s="140"/>
      <c r="Q12" s="140"/>
      <c r="R12" s="141"/>
      <c r="S12" s="39"/>
      <c r="T12" s="21">
        <f>IF(OR(ISBLANK(M12),ISBLANK(C12)),-1,VLOOKUP(M12,$W$4:$X$7,2,)/3)</f>
        <v>-1</v>
      </c>
      <c r="U12" s="21">
        <f>IF(ISNONTEXT(C12)=ISNONTEXT(M12),1,0)</f>
        <v>0</v>
      </c>
      <c r="V12" s="21">
        <f t="shared" si="2"/>
        <v>-1</v>
      </c>
      <c r="W12" s="18"/>
      <c r="X12" s="18"/>
      <c r="AA12" s="22" t="str">
        <f t="shared" ref="AA12:AA19" si="3">IF(ISBLANK(O12),AA11,CONCATENATE(AA11,$AC$9,$AA$9,B12,$AB$9,O12))</f>
        <v/>
      </c>
      <c r="AB12" s="22" t="str">
        <f>IF(ISBLANK(S12),AB11,CONCATENATE(AB11,$AC$9,$AA$9,B12,$AB$9,S12))</f>
        <v/>
      </c>
    </row>
    <row r="13" spans="1:55" ht="29.25" customHeight="1" x14ac:dyDescent="0.4">
      <c r="A13" s="168"/>
      <c r="B13" s="10" t="s">
        <v>40</v>
      </c>
      <c r="C13" s="135" t="str">
        <f>LS_1!C13</f>
        <v>Die SuS reflektieren den gesellschaftlichen Einfluss der genutzten Hard- und/oder Software.</v>
      </c>
      <c r="D13" s="135"/>
      <c r="E13" s="135"/>
      <c r="F13" s="135"/>
      <c r="G13" s="135"/>
      <c r="H13" s="135"/>
      <c r="I13" s="135"/>
      <c r="J13" s="135"/>
      <c r="K13" s="135"/>
      <c r="L13" s="136"/>
      <c r="M13" s="137"/>
      <c r="N13" s="138"/>
      <c r="O13" s="170"/>
      <c r="P13" s="140"/>
      <c r="Q13" s="140"/>
      <c r="R13" s="141"/>
      <c r="S13" s="39"/>
      <c r="T13" s="21">
        <f>IF(OR(ISBLANK(M13),ISBLANK(C13)),-1,VLOOKUP(M13,$W$4:$X$7,2,)/3)</f>
        <v>-1</v>
      </c>
      <c r="U13" s="21">
        <f>IF(ISNONTEXT(C13)=ISNONTEXT(M13),1,0)</f>
        <v>0</v>
      </c>
      <c r="V13" s="21">
        <f t="shared" si="2"/>
        <v>-1</v>
      </c>
      <c r="W13" s="18"/>
      <c r="X13" s="18"/>
      <c r="AA13" s="22" t="str">
        <f t="shared" si="3"/>
        <v/>
      </c>
      <c r="AB13" s="22" t="str">
        <f t="shared" ref="AB13:AB19" si="4">IF(ISBLANK(S13),AB12,CONCATENATE(AB12,$AC$9,$AA$9,B13,$AB$9,S13))</f>
        <v/>
      </c>
    </row>
    <row r="14" spans="1:55" ht="29.25" customHeight="1" x14ac:dyDescent="0.4">
      <c r="A14" s="168"/>
      <c r="B14" s="10" t="s">
        <v>41</v>
      </c>
      <c r="C14" s="135" t="str">
        <f>LS_1!C14</f>
        <v>Die SuS reflektieren den Einfluss der genutzten Hard- und/oder Software auf ihre persönliche Lebenswelt.</v>
      </c>
      <c r="D14" s="135"/>
      <c r="E14" s="135"/>
      <c r="F14" s="135"/>
      <c r="G14" s="135"/>
      <c r="H14" s="135"/>
      <c r="I14" s="135"/>
      <c r="J14" s="135"/>
      <c r="K14" s="135"/>
      <c r="L14" s="136"/>
      <c r="M14" s="137"/>
      <c r="N14" s="138"/>
      <c r="O14" s="139"/>
      <c r="P14" s="140"/>
      <c r="Q14" s="140"/>
      <c r="R14" s="141"/>
      <c r="S14" s="39"/>
      <c r="T14" s="21">
        <f>IF(OR(ISBLANK(M14),ISBLANK(C14)),-1,VLOOKUP(M14,$W$4:$X$7,2,)/3)</f>
        <v>-1</v>
      </c>
      <c r="U14" s="21">
        <f>IF(ISNONTEXT(C14)=ISNONTEXT(M14),1,0)</f>
        <v>0</v>
      </c>
      <c r="V14" s="21">
        <f t="shared" si="2"/>
        <v>-1</v>
      </c>
      <c r="W14" s="18"/>
      <c r="X14" s="18"/>
      <c r="AA14" s="22" t="str">
        <f t="shared" si="3"/>
        <v/>
      </c>
      <c r="AB14" s="22" t="str">
        <f t="shared" si="4"/>
        <v/>
      </c>
    </row>
    <row r="15" spans="1:55" ht="29.25" customHeight="1" x14ac:dyDescent="0.4">
      <c r="A15" s="168"/>
      <c r="B15" s="10" t="s">
        <v>42</v>
      </c>
      <c r="C15" s="135" t="str">
        <f>LS_1!C15</f>
        <v>Die SuS thematisieren technische Gefahren und Risiken der genutzten Hard- und/oder Software.</v>
      </c>
      <c r="D15" s="135"/>
      <c r="E15" s="135"/>
      <c r="F15" s="135"/>
      <c r="G15" s="135"/>
      <c r="H15" s="135"/>
      <c r="I15" s="135"/>
      <c r="J15" s="135"/>
      <c r="K15" s="135"/>
      <c r="L15" s="136"/>
      <c r="M15" s="137"/>
      <c r="N15" s="138"/>
      <c r="O15" s="139"/>
      <c r="P15" s="140"/>
      <c r="Q15" s="140"/>
      <c r="R15" s="141"/>
      <c r="S15" s="39"/>
      <c r="T15" s="21">
        <f>IF(OR(ISBLANK(M15),ISBLANK(C15)),-1,VLOOKUP(M15,$W$4:$X$7,2,)/3)</f>
        <v>-1</v>
      </c>
      <c r="U15" s="21">
        <f>IF(ISNONTEXT(C15)=ISNONTEXT(M15),1,0)</f>
        <v>0</v>
      </c>
      <c r="V15" s="21">
        <f t="shared" si="2"/>
        <v>-1</v>
      </c>
      <c r="W15" s="18"/>
      <c r="X15" s="18"/>
      <c r="AA15" s="22" t="str">
        <f t="shared" si="3"/>
        <v/>
      </c>
      <c r="AB15" s="22" t="str">
        <f t="shared" si="4"/>
        <v/>
      </c>
    </row>
    <row r="16" spans="1:55" ht="29.25" customHeight="1" x14ac:dyDescent="0.4">
      <c r="A16" s="168"/>
      <c r="B16" s="10" t="s">
        <v>43</v>
      </c>
      <c r="C16" s="135" t="str">
        <f>LS_1!C16</f>
        <v>Die SuS bewerten den Einsatz digitaler Medien aus dem Berufsfeld.</v>
      </c>
      <c r="D16" s="135"/>
      <c r="E16" s="135"/>
      <c r="F16" s="135"/>
      <c r="G16" s="135"/>
      <c r="H16" s="135"/>
      <c r="I16" s="135"/>
      <c r="J16" s="135"/>
      <c r="K16" s="135"/>
      <c r="L16" s="136"/>
      <c r="M16" s="137"/>
      <c r="N16" s="138"/>
      <c r="O16" s="139"/>
      <c r="P16" s="140"/>
      <c r="Q16" s="140"/>
      <c r="R16" s="141"/>
      <c r="S16" s="39"/>
      <c r="T16" s="21">
        <f t="shared" si="0"/>
        <v>-1</v>
      </c>
      <c r="U16" s="21">
        <f t="shared" si="1"/>
        <v>0</v>
      </c>
      <c r="V16" s="21">
        <f t="shared" si="2"/>
        <v>-1</v>
      </c>
      <c r="W16" s="18"/>
      <c r="X16" s="18"/>
      <c r="AA16" s="22" t="str">
        <f t="shared" si="3"/>
        <v/>
      </c>
      <c r="AB16" s="22" t="str">
        <f t="shared" si="4"/>
        <v/>
      </c>
    </row>
    <row r="17" spans="1:28" ht="29.25" customHeight="1" x14ac:dyDescent="0.4">
      <c r="A17" s="168"/>
      <c r="B17" s="10" t="s">
        <v>44</v>
      </c>
      <c r="C17" s="135" t="str">
        <f>LS_1!C17</f>
        <v>Die SuS reflektieren den Einsatz digitaler Medien zur Lernortkooperation und in anderen kooperativen Settings.</v>
      </c>
      <c r="D17" s="135"/>
      <c r="E17" s="135"/>
      <c r="F17" s="135"/>
      <c r="G17" s="135"/>
      <c r="H17" s="135"/>
      <c r="I17" s="135"/>
      <c r="J17" s="135"/>
      <c r="K17" s="135"/>
      <c r="L17" s="136"/>
      <c r="M17" s="137"/>
      <c r="N17" s="138"/>
      <c r="O17" s="139"/>
      <c r="P17" s="140"/>
      <c r="Q17" s="140"/>
      <c r="R17" s="141"/>
      <c r="S17" s="39"/>
      <c r="T17" s="21">
        <f t="shared" si="0"/>
        <v>-1</v>
      </c>
      <c r="U17" s="21">
        <f t="shared" si="1"/>
        <v>0</v>
      </c>
      <c r="V17" s="21">
        <f t="shared" si="2"/>
        <v>-1</v>
      </c>
      <c r="W17" s="18"/>
      <c r="X17" s="18"/>
      <c r="AA17" s="22" t="str">
        <f t="shared" si="3"/>
        <v/>
      </c>
      <c r="AB17" s="22" t="str">
        <f t="shared" si="4"/>
        <v/>
      </c>
    </row>
    <row r="18" spans="1:28" ht="29.25" customHeight="1" x14ac:dyDescent="0.4">
      <c r="A18" s="168"/>
      <c r="B18" s="54" t="s">
        <v>45</v>
      </c>
      <c r="C18" s="210">
        <f>LS_1!C18</f>
        <v>0</v>
      </c>
      <c r="D18" s="210"/>
      <c r="E18" s="210"/>
      <c r="F18" s="210"/>
      <c r="G18" s="210"/>
      <c r="H18" s="210"/>
      <c r="I18" s="210"/>
      <c r="J18" s="210"/>
      <c r="K18" s="210"/>
      <c r="L18" s="211"/>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customHeight="1" thickBot="1" x14ac:dyDescent="0.45">
      <c r="A19" s="169"/>
      <c r="B19" s="55" t="s">
        <v>46</v>
      </c>
      <c r="C19" s="202">
        <f>LS_1!C19</f>
        <v>0</v>
      </c>
      <c r="D19" s="202"/>
      <c r="E19" s="202"/>
      <c r="F19" s="202"/>
      <c r="G19" s="202"/>
      <c r="H19" s="202"/>
      <c r="I19" s="202"/>
      <c r="J19" s="202"/>
      <c r="K19" s="202"/>
      <c r="L19" s="203"/>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customHeight="1" x14ac:dyDescent="0.4">
      <c r="A20" s="164" t="s">
        <v>15</v>
      </c>
      <c r="B20" s="9" t="s">
        <v>47</v>
      </c>
      <c r="C20" s="157" t="str">
        <f>LS_1!C20</f>
        <v>Die SuS nutzen digitale Quellen zur Informationsbeschaffung.</v>
      </c>
      <c r="D20" s="157"/>
      <c r="E20" s="157"/>
      <c r="F20" s="157"/>
      <c r="G20" s="157"/>
      <c r="H20" s="157"/>
      <c r="I20" s="157"/>
      <c r="J20" s="157"/>
      <c r="K20" s="157"/>
      <c r="L20" s="158"/>
      <c r="M20" s="159"/>
      <c r="N20" s="160"/>
      <c r="O20" s="161"/>
      <c r="P20" s="162"/>
      <c r="Q20" s="162"/>
      <c r="R20" s="163"/>
      <c r="S20" s="41"/>
      <c r="T20" s="21">
        <f t="shared" si="0"/>
        <v>-1</v>
      </c>
      <c r="U20" s="21">
        <f t="shared" si="1"/>
        <v>0</v>
      </c>
      <c r="V20" s="21">
        <f t="shared" si="2"/>
        <v>-1</v>
      </c>
      <c r="X20" s="18"/>
      <c r="AA20" s="22" t="str">
        <f>IF(ISBLANK(O20),"",CONCATENATE(AA10,$AA$9,B20,$AB$9,O20))</f>
        <v/>
      </c>
      <c r="AB20" s="22" t="str">
        <f>IF(ISBLANK(S20),"",CONCATENATE(AB10,$AA$9,$B20,$AB$9,S20))</f>
        <v/>
      </c>
    </row>
    <row r="21" spans="1:28" ht="29.25" customHeight="1" x14ac:dyDescent="0.4">
      <c r="A21" s="165"/>
      <c r="B21" s="10" t="s">
        <v>48</v>
      </c>
      <c r="C21" s="135" t="str">
        <f>LS_1!C21</f>
        <v>Die SuS greifen auf digitale Ressourcen von Ausbildungsbeteiligten zu.</v>
      </c>
      <c r="D21" s="135"/>
      <c r="E21" s="135"/>
      <c r="F21" s="135"/>
      <c r="G21" s="135"/>
      <c r="H21" s="135"/>
      <c r="I21" s="135"/>
      <c r="J21" s="135"/>
      <c r="K21" s="135"/>
      <c r="L21" s="136"/>
      <c r="M21" s="137"/>
      <c r="N21" s="138"/>
      <c r="O21" s="139"/>
      <c r="P21" s="140"/>
      <c r="Q21" s="140"/>
      <c r="R21" s="141"/>
      <c r="S21" s="39"/>
      <c r="T21" s="21">
        <f t="shared" si="0"/>
        <v>-1</v>
      </c>
      <c r="U21" s="21">
        <f t="shared" si="1"/>
        <v>0</v>
      </c>
      <c r="V21" s="21">
        <f t="shared" si="2"/>
        <v>-1</v>
      </c>
      <c r="X21" s="18"/>
      <c r="AA21" s="22" t="str">
        <f t="shared" ref="AA21:AA30" si="5">IF(ISBLANK(O21),AA20,CONCATENATE(AA20,$AC$9,$AA$9,B21,$AB$9,O21))</f>
        <v/>
      </c>
      <c r="AB21" s="22" t="str">
        <f>IF(ISBLANK(S21),AB20,CONCATENATE(AB20,$AC$9,$AA$9,B21,$AB$9,S21))</f>
        <v/>
      </c>
    </row>
    <row r="22" spans="1:28" ht="29.25" customHeight="1" x14ac:dyDescent="0.4">
      <c r="A22" s="165"/>
      <c r="B22" s="10" t="s">
        <v>49</v>
      </c>
      <c r="C22" s="135" t="str">
        <f>LS_1!C22</f>
        <v>Die SuS verwenden zeitgemäße fachbereichsspezifische Software und Softwareumgebungen.</v>
      </c>
      <c r="D22" s="135"/>
      <c r="E22" s="135"/>
      <c r="F22" s="135"/>
      <c r="G22" s="135"/>
      <c r="H22" s="135"/>
      <c r="I22" s="135"/>
      <c r="J22" s="135"/>
      <c r="K22" s="135"/>
      <c r="L22" s="136"/>
      <c r="M22" s="137"/>
      <c r="N22" s="138"/>
      <c r="O22" s="139"/>
      <c r="P22" s="140"/>
      <c r="Q22" s="140"/>
      <c r="R22" s="141"/>
      <c r="S22" s="39"/>
      <c r="T22" s="21">
        <f t="shared" si="0"/>
        <v>-1</v>
      </c>
      <c r="U22" s="21">
        <f t="shared" si="1"/>
        <v>0</v>
      </c>
      <c r="V22" s="21">
        <f t="shared" si="2"/>
        <v>-1</v>
      </c>
      <c r="X22" s="18"/>
      <c r="AA22" s="22" t="str">
        <f t="shared" si="5"/>
        <v/>
      </c>
      <c r="AB22" s="22" t="str">
        <f t="shared" ref="AB22:AB30" si="6">IF(ISBLANK(S22),AB21,CONCATENATE(AB21,$AC$9,$AA$9,B22,$AB$9,S22))</f>
        <v/>
      </c>
    </row>
    <row r="23" spans="1:28" ht="29.25" customHeight="1" x14ac:dyDescent="0.4">
      <c r="A23" s="165"/>
      <c r="B23" s="10" t="s">
        <v>50</v>
      </c>
      <c r="C23" s="135" t="str">
        <f>LS_1!C23</f>
        <v>Die SuS erstellen Präsentationen, Kalkulationen und Dokumentationen in zeitgemäßen Softwareumgebungen.</v>
      </c>
      <c r="D23" s="135"/>
      <c r="E23" s="135"/>
      <c r="F23" s="135"/>
      <c r="G23" s="135"/>
      <c r="H23" s="135"/>
      <c r="I23" s="135"/>
      <c r="J23" s="135"/>
      <c r="K23" s="135"/>
      <c r="L23" s="136"/>
      <c r="M23" s="137"/>
      <c r="N23" s="138"/>
      <c r="O23" s="139"/>
      <c r="P23" s="140"/>
      <c r="Q23" s="140"/>
      <c r="R23" s="141"/>
      <c r="S23" s="39"/>
      <c r="T23" s="21">
        <f t="shared" si="0"/>
        <v>-1</v>
      </c>
      <c r="U23" s="21">
        <f t="shared" si="1"/>
        <v>0</v>
      </c>
      <c r="V23" s="21">
        <f t="shared" si="2"/>
        <v>-1</v>
      </c>
      <c r="X23" s="18"/>
      <c r="AA23" s="22" t="str">
        <f t="shared" si="5"/>
        <v/>
      </c>
      <c r="AB23" s="22" t="str">
        <f t="shared" si="6"/>
        <v/>
      </c>
    </row>
    <row r="24" spans="1:28" ht="29.25" customHeight="1" x14ac:dyDescent="0.4">
      <c r="A24" s="165"/>
      <c r="B24" s="10" t="s">
        <v>51</v>
      </c>
      <c r="C24" s="135" t="str">
        <f>LS_1!C24</f>
        <v>Die SuS setzen berufs- bzw. fachbereichsspezifische Hardware ein.</v>
      </c>
      <c r="D24" s="135"/>
      <c r="E24" s="135"/>
      <c r="F24" s="135"/>
      <c r="G24" s="135"/>
      <c r="H24" s="135"/>
      <c r="I24" s="135"/>
      <c r="J24" s="135"/>
      <c r="K24" s="135"/>
      <c r="L24" s="136"/>
      <c r="M24" s="137"/>
      <c r="N24" s="138"/>
      <c r="O24" s="139"/>
      <c r="P24" s="140"/>
      <c r="Q24" s="140"/>
      <c r="R24" s="141"/>
      <c r="S24" s="39"/>
      <c r="T24" s="21">
        <f t="shared" si="0"/>
        <v>-1</v>
      </c>
      <c r="U24" s="21">
        <f t="shared" si="1"/>
        <v>0</v>
      </c>
      <c r="V24" s="21">
        <f t="shared" si="2"/>
        <v>-1</v>
      </c>
      <c r="X24" s="18"/>
      <c r="AA24" s="22" t="str">
        <f t="shared" si="5"/>
        <v/>
      </c>
      <c r="AB24" s="22" t="str">
        <f t="shared" si="6"/>
        <v/>
      </c>
    </row>
    <row r="25" spans="1:28" ht="29.25" customHeight="1" x14ac:dyDescent="0.4">
      <c r="A25" s="165"/>
      <c r="B25" s="10" t="s">
        <v>52</v>
      </c>
      <c r="C25" s="135" t="str">
        <f>LS_1!C25</f>
        <v>Die SuS setzen zeitgemäße Hardware oder technologische Treiber ein.</v>
      </c>
      <c r="D25" s="135"/>
      <c r="E25" s="135"/>
      <c r="F25" s="135"/>
      <c r="G25" s="135"/>
      <c r="H25" s="135"/>
      <c r="I25" s="135"/>
      <c r="J25" s="135"/>
      <c r="K25" s="135"/>
      <c r="L25" s="136"/>
      <c r="M25" s="137"/>
      <c r="N25" s="138"/>
      <c r="O25" s="139"/>
      <c r="P25" s="140"/>
      <c r="Q25" s="140"/>
      <c r="R25" s="141"/>
      <c r="S25" s="39"/>
      <c r="T25" s="21">
        <f t="shared" si="0"/>
        <v>-1</v>
      </c>
      <c r="U25" s="21">
        <f t="shared" si="1"/>
        <v>0</v>
      </c>
      <c r="V25" s="21">
        <f t="shared" si="2"/>
        <v>-1</v>
      </c>
      <c r="X25" s="18"/>
      <c r="AA25" s="22" t="str">
        <f t="shared" si="5"/>
        <v/>
      </c>
      <c r="AB25" s="22" t="str">
        <f t="shared" si="6"/>
        <v/>
      </c>
    </row>
    <row r="26" spans="1:28" ht="29.25" customHeight="1" x14ac:dyDescent="0.4">
      <c r="A26" s="165"/>
      <c r="B26" s="10" t="s">
        <v>53</v>
      </c>
      <c r="C26" s="135" t="str">
        <f>LS_1!C26</f>
        <v>Die SuS wandeln Daten in unterschiedliche digitale Formate um.</v>
      </c>
      <c r="D26" s="135"/>
      <c r="E26" s="135"/>
      <c r="F26" s="135"/>
      <c r="G26" s="135"/>
      <c r="H26" s="135"/>
      <c r="I26" s="135"/>
      <c r="J26" s="135"/>
      <c r="K26" s="135"/>
      <c r="L26" s="136"/>
      <c r="M26" s="137"/>
      <c r="N26" s="138"/>
      <c r="O26" s="139"/>
      <c r="P26" s="140"/>
      <c r="Q26" s="140"/>
      <c r="R26" s="141"/>
      <c r="S26" s="39"/>
      <c r="T26" s="21">
        <f t="shared" si="0"/>
        <v>-1</v>
      </c>
      <c r="U26" s="21">
        <f t="shared" si="1"/>
        <v>0</v>
      </c>
      <c r="V26" s="21">
        <f t="shared" si="2"/>
        <v>-1</v>
      </c>
      <c r="X26" s="18"/>
      <c r="AA26" s="22" t="str">
        <f t="shared" si="5"/>
        <v/>
      </c>
      <c r="AB26" s="22" t="str">
        <f t="shared" si="6"/>
        <v/>
      </c>
    </row>
    <row r="27" spans="1:28" ht="29.25" customHeight="1" x14ac:dyDescent="0.4">
      <c r="A27" s="165"/>
      <c r="B27" s="10" t="s">
        <v>54</v>
      </c>
      <c r="C27" s="135" t="str">
        <f>LS_1!C27</f>
        <v xml:space="preserve">Die SuS gewährleisten den Datenaustausch zwischen unterschiedlichen Systemen. </v>
      </c>
      <c r="D27" s="135"/>
      <c r="E27" s="135"/>
      <c r="F27" s="135"/>
      <c r="G27" s="135"/>
      <c r="H27" s="135"/>
      <c r="I27" s="135"/>
      <c r="J27" s="135"/>
      <c r="K27" s="135"/>
      <c r="L27" s="136"/>
      <c r="M27" s="137"/>
      <c r="N27" s="138"/>
      <c r="O27" s="139"/>
      <c r="P27" s="140"/>
      <c r="Q27" s="140"/>
      <c r="R27" s="141"/>
      <c r="S27" s="39"/>
      <c r="T27" s="21">
        <f t="shared" si="0"/>
        <v>-1</v>
      </c>
      <c r="U27" s="21">
        <f t="shared" si="1"/>
        <v>0</v>
      </c>
      <c r="V27" s="21">
        <f t="shared" si="2"/>
        <v>-1</v>
      </c>
      <c r="X27" s="18"/>
      <c r="AA27" s="22" t="str">
        <f t="shared" si="5"/>
        <v/>
      </c>
      <c r="AB27" s="22" t="str">
        <f t="shared" si="6"/>
        <v/>
      </c>
    </row>
    <row r="28" spans="1:28" ht="29.25" customHeight="1" x14ac:dyDescent="0.4">
      <c r="A28" s="165"/>
      <c r="B28" s="10" t="s">
        <v>55</v>
      </c>
      <c r="C28" s="135" t="str">
        <f>LS_1!C28</f>
        <v>Die SuS nutzen Groupware als kooperative Unterrichtsform.</v>
      </c>
      <c r="D28" s="135"/>
      <c r="E28" s="135"/>
      <c r="F28" s="135"/>
      <c r="G28" s="135"/>
      <c r="H28" s="135"/>
      <c r="I28" s="135"/>
      <c r="J28" s="135"/>
      <c r="K28" s="135"/>
      <c r="L28" s="136"/>
      <c r="M28" s="137"/>
      <c r="N28" s="138"/>
      <c r="O28" s="139"/>
      <c r="P28" s="140"/>
      <c r="Q28" s="140"/>
      <c r="R28" s="141"/>
      <c r="S28" s="39"/>
      <c r="T28" s="21">
        <f t="shared" si="0"/>
        <v>-1</v>
      </c>
      <c r="U28" s="21">
        <f t="shared" si="1"/>
        <v>0</v>
      </c>
      <c r="V28" s="21">
        <f t="shared" si="2"/>
        <v>-1</v>
      </c>
      <c r="X28" s="18"/>
      <c r="AA28" s="22" t="str">
        <f t="shared" si="5"/>
        <v/>
      </c>
      <c r="AB28" s="22" t="str">
        <f t="shared" si="6"/>
        <v/>
      </c>
    </row>
    <row r="29" spans="1:28" ht="29.25" customHeight="1" x14ac:dyDescent="0.4">
      <c r="A29" s="165"/>
      <c r="B29" s="54" t="s">
        <v>56</v>
      </c>
      <c r="C29" s="210">
        <f>LS_1!C29</f>
        <v>0</v>
      </c>
      <c r="D29" s="210"/>
      <c r="E29" s="210"/>
      <c r="F29" s="210"/>
      <c r="G29" s="210"/>
      <c r="H29" s="210"/>
      <c r="I29" s="210"/>
      <c r="J29" s="210"/>
      <c r="K29" s="210"/>
      <c r="L29" s="211"/>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customHeight="1" thickBot="1" x14ac:dyDescent="0.45">
      <c r="A30" s="166"/>
      <c r="B30" s="55" t="s">
        <v>57</v>
      </c>
      <c r="C30" s="202">
        <f>LS_1!C30</f>
        <v>0</v>
      </c>
      <c r="D30" s="202"/>
      <c r="E30" s="202"/>
      <c r="F30" s="202"/>
      <c r="G30" s="202"/>
      <c r="H30" s="202"/>
      <c r="I30" s="202"/>
      <c r="J30" s="202"/>
      <c r="K30" s="202"/>
      <c r="L30" s="203"/>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customHeight="1" x14ac:dyDescent="0.4">
      <c r="A31" s="154" t="s">
        <v>16</v>
      </c>
      <c r="B31" s="9" t="s">
        <v>58</v>
      </c>
      <c r="C31" s="157" t="str">
        <f>LS_1!C31</f>
        <v>Die SuS berücksichtigen die Anforderungen des Urheberrechts mit Lizenz- und Nutzungsrechten.</v>
      </c>
      <c r="D31" s="157"/>
      <c r="E31" s="157"/>
      <c r="F31" s="157"/>
      <c r="G31" s="157"/>
      <c r="H31" s="157"/>
      <c r="I31" s="157"/>
      <c r="J31" s="157"/>
      <c r="K31" s="157"/>
      <c r="L31" s="158"/>
      <c r="M31" s="159"/>
      <c r="N31" s="160"/>
      <c r="O31" s="161"/>
      <c r="P31" s="162"/>
      <c r="Q31" s="162"/>
      <c r="R31" s="163"/>
      <c r="S31" s="41"/>
      <c r="T31" s="21">
        <f t="shared" si="0"/>
        <v>-1</v>
      </c>
      <c r="U31" s="21">
        <f t="shared" si="1"/>
        <v>0</v>
      </c>
      <c r="V31" s="21">
        <f t="shared" si="2"/>
        <v>-1</v>
      </c>
      <c r="X31" s="18"/>
      <c r="AA31" s="22" t="str">
        <f>IF(ISBLANK(O31),"",CONCATENATE(AA10,$AA$9,B31,$AB$9,O31))</f>
        <v/>
      </c>
      <c r="AB31" s="22" t="str">
        <f>IF(ISBLANK(S31),"",CONCATENATE(AB10,$AA$9,$B31,$AB$9,S31))</f>
        <v/>
      </c>
    </row>
    <row r="32" spans="1:28" ht="29.25" customHeight="1" x14ac:dyDescent="0.4">
      <c r="A32" s="155"/>
      <c r="B32" s="10" t="s">
        <v>59</v>
      </c>
      <c r="C32" s="135" t="str">
        <f>LS_1!C32</f>
        <v>Die SuS setzen Anforderungen an Datensicherheit um.</v>
      </c>
      <c r="D32" s="135"/>
      <c r="E32" s="135"/>
      <c r="F32" s="135"/>
      <c r="G32" s="135"/>
      <c r="H32" s="135"/>
      <c r="I32" s="135"/>
      <c r="J32" s="135"/>
      <c r="K32" s="135"/>
      <c r="L32" s="136"/>
      <c r="M32" s="137"/>
      <c r="N32" s="138"/>
      <c r="O32" s="139"/>
      <c r="P32" s="140"/>
      <c r="Q32" s="140"/>
      <c r="R32" s="141"/>
      <c r="S32" s="39"/>
      <c r="T32" s="21">
        <f t="shared" si="0"/>
        <v>-1</v>
      </c>
      <c r="U32" s="21">
        <f t="shared" si="1"/>
        <v>0</v>
      </c>
      <c r="V32" s="21">
        <f t="shared" si="2"/>
        <v>-1</v>
      </c>
      <c r="X32" s="18"/>
      <c r="AA32" s="22" t="str">
        <f t="shared" ref="AA32:AA39" si="7">IF(ISBLANK(O32),AA31,CONCATENATE(AA31,$AC$9,$AA$9,B32,$AB$9,O32))</f>
        <v/>
      </c>
      <c r="AB32" s="22" t="str">
        <f>IF(ISBLANK(S32),AB31,CONCATENATE(AB31,$AC$9,$AA$9,B32,$AB$9,S32))</f>
        <v/>
      </c>
    </row>
    <row r="33" spans="1:30" ht="29.25" customHeight="1" x14ac:dyDescent="0.4">
      <c r="A33" s="155"/>
      <c r="B33" s="10" t="s">
        <v>60</v>
      </c>
      <c r="C33" s="135" t="str">
        <f>LS_1!C33</f>
        <v>Die SuS setzen Anforderungen des Datenschutzes um.</v>
      </c>
      <c r="D33" s="135"/>
      <c r="E33" s="135"/>
      <c r="F33" s="135"/>
      <c r="G33" s="135"/>
      <c r="H33" s="135"/>
      <c r="I33" s="135"/>
      <c r="J33" s="135"/>
      <c r="K33" s="135"/>
      <c r="L33" s="136"/>
      <c r="M33" s="137"/>
      <c r="N33" s="138"/>
      <c r="O33" s="139"/>
      <c r="P33" s="140"/>
      <c r="Q33" s="140"/>
      <c r="R33" s="141"/>
      <c r="S33" s="39"/>
      <c r="T33" s="21">
        <f t="shared" si="0"/>
        <v>-1</v>
      </c>
      <c r="U33" s="21">
        <f t="shared" si="1"/>
        <v>0</v>
      </c>
      <c r="V33" s="21">
        <f t="shared" si="2"/>
        <v>-1</v>
      </c>
      <c r="X33" s="18"/>
      <c r="AA33" s="22" t="str">
        <f t="shared" si="7"/>
        <v/>
      </c>
      <c r="AB33" s="22" t="str">
        <f t="shared" ref="AB33:AB39" si="8">IF(ISBLANK(S33),AB32,CONCATENATE(AB32,$AC$9,$AA$9,B33,$AB$9,S33))</f>
        <v/>
      </c>
    </row>
    <row r="34" spans="1:30" ht="29.25" customHeight="1" x14ac:dyDescent="0.4">
      <c r="A34" s="155"/>
      <c r="B34" s="10" t="s">
        <v>61</v>
      </c>
      <c r="C34" s="135" t="str">
        <f>LS_1!C34</f>
        <v>Die SuS setzen algorithmische Problemlösungsstrategien für das Verständnis von Softwareentwicklung ein.</v>
      </c>
      <c r="D34" s="135"/>
      <c r="E34" s="135"/>
      <c r="F34" s="135"/>
      <c r="G34" s="135"/>
      <c r="H34" s="135"/>
      <c r="I34" s="135"/>
      <c r="J34" s="135"/>
      <c r="K34" s="135"/>
      <c r="L34" s="136"/>
      <c r="M34" s="137"/>
      <c r="N34" s="138"/>
      <c r="O34" s="139"/>
      <c r="P34" s="140"/>
      <c r="Q34" s="140"/>
      <c r="R34" s="141"/>
      <c r="S34" s="39"/>
      <c r="T34" s="21">
        <f t="shared" si="0"/>
        <v>-1</v>
      </c>
      <c r="U34" s="21">
        <f t="shared" si="1"/>
        <v>0</v>
      </c>
      <c r="V34" s="21">
        <f t="shared" si="2"/>
        <v>-1</v>
      </c>
      <c r="X34" s="18"/>
      <c r="AA34" s="22" t="str">
        <f t="shared" si="7"/>
        <v/>
      </c>
      <c r="AB34" s="22" t="str">
        <f t="shared" si="8"/>
        <v/>
      </c>
    </row>
    <row r="35" spans="1:30" ht="29.25" customHeight="1" x14ac:dyDescent="0.4">
      <c r="A35" s="155"/>
      <c r="B35" s="10" t="s">
        <v>62</v>
      </c>
      <c r="C35" s="135" t="str">
        <f>LS_1!C35</f>
        <v>Die SuS konfigurieren Hard- und/oder Software für Arbeits- und Geschäftsprozesse.</v>
      </c>
      <c r="D35" s="135"/>
      <c r="E35" s="135"/>
      <c r="F35" s="135"/>
      <c r="G35" s="135"/>
      <c r="H35" s="135"/>
      <c r="I35" s="135"/>
      <c r="J35" s="135"/>
      <c r="K35" s="135"/>
      <c r="L35" s="136"/>
      <c r="M35" s="137"/>
      <c r="N35" s="138"/>
      <c r="O35" s="139"/>
      <c r="P35" s="140"/>
      <c r="Q35" s="140"/>
      <c r="R35" s="141"/>
      <c r="S35" s="39"/>
      <c r="T35" s="21">
        <f t="shared" si="0"/>
        <v>-1</v>
      </c>
      <c r="U35" s="21">
        <f t="shared" si="1"/>
        <v>0</v>
      </c>
      <c r="V35" s="21">
        <f t="shared" si="2"/>
        <v>-1</v>
      </c>
      <c r="X35" s="18"/>
      <c r="AA35" s="22" t="str">
        <f t="shared" si="7"/>
        <v/>
      </c>
      <c r="AB35" s="22" t="str">
        <f t="shared" si="8"/>
        <v/>
      </c>
    </row>
    <row r="36" spans="1:30" ht="29.25" customHeight="1" x14ac:dyDescent="0.4">
      <c r="A36" s="155"/>
      <c r="B36" s="10" t="s">
        <v>63</v>
      </c>
      <c r="C36" s="135" t="str">
        <f>LS_1!C36</f>
        <v>Die SuS nehmen individuelle Konfigurationen an Hard- und/oder Software vor.</v>
      </c>
      <c r="D36" s="135"/>
      <c r="E36" s="135"/>
      <c r="F36" s="135"/>
      <c r="G36" s="135"/>
      <c r="H36" s="135"/>
      <c r="I36" s="135"/>
      <c r="J36" s="135"/>
      <c r="K36" s="135"/>
      <c r="L36" s="136"/>
      <c r="M36" s="137"/>
      <c r="N36" s="138"/>
      <c r="O36" s="139"/>
      <c r="P36" s="140"/>
      <c r="Q36" s="140"/>
      <c r="R36" s="141"/>
      <c r="S36" s="39"/>
      <c r="T36" s="21">
        <f t="shared" si="0"/>
        <v>-1</v>
      </c>
      <c r="U36" s="21">
        <f t="shared" si="1"/>
        <v>0</v>
      </c>
      <c r="V36" s="21">
        <f t="shared" si="2"/>
        <v>-1</v>
      </c>
      <c r="X36" s="18"/>
      <c r="AA36" s="22" t="str">
        <f t="shared" si="7"/>
        <v/>
      </c>
      <c r="AB36" s="22" t="str">
        <f t="shared" si="8"/>
        <v/>
      </c>
    </row>
    <row r="37" spans="1:30" ht="29.25" customHeight="1" x14ac:dyDescent="0.4">
      <c r="A37" s="155"/>
      <c r="B37" s="10" t="s">
        <v>64</v>
      </c>
      <c r="C37" s="135" t="str">
        <f>LS_1!C37</f>
        <v>Die SuS analysieren  Aufbau,  Kommunikation und Funktionsweise vernetzter Systeme.</v>
      </c>
      <c r="D37" s="135"/>
      <c r="E37" s="135"/>
      <c r="F37" s="135"/>
      <c r="G37" s="135"/>
      <c r="H37" s="135"/>
      <c r="I37" s="135"/>
      <c r="J37" s="135"/>
      <c r="K37" s="135"/>
      <c r="L37" s="136"/>
      <c r="M37" s="137"/>
      <c r="N37" s="138"/>
      <c r="O37" s="139"/>
      <c r="P37" s="140"/>
      <c r="Q37" s="140"/>
      <c r="R37" s="141"/>
      <c r="S37" s="39"/>
      <c r="T37" s="21">
        <f t="shared" si="0"/>
        <v>-1</v>
      </c>
      <c r="U37" s="21">
        <f t="shared" si="1"/>
        <v>0</v>
      </c>
      <c r="V37" s="21">
        <f t="shared" si="2"/>
        <v>-1</v>
      </c>
      <c r="X37" s="18"/>
      <c r="AA37" s="22" t="str">
        <f t="shared" si="7"/>
        <v/>
      </c>
      <c r="AB37" s="22" t="str">
        <f t="shared" si="8"/>
        <v/>
      </c>
    </row>
    <row r="38" spans="1:30" ht="29.25" customHeight="1" x14ac:dyDescent="0.4">
      <c r="A38" s="155"/>
      <c r="B38" s="54" t="s">
        <v>65</v>
      </c>
      <c r="C38" s="210">
        <f>LS_1!C38</f>
        <v>0</v>
      </c>
      <c r="D38" s="210"/>
      <c r="E38" s="210"/>
      <c r="F38" s="210"/>
      <c r="G38" s="210"/>
      <c r="H38" s="210"/>
      <c r="I38" s="210"/>
      <c r="J38" s="210"/>
      <c r="K38" s="210"/>
      <c r="L38" s="211"/>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customHeight="1" thickBot="1" x14ac:dyDescent="0.45">
      <c r="A39" s="156"/>
      <c r="B39" s="55" t="s">
        <v>66</v>
      </c>
      <c r="C39" s="202">
        <f>LS_1!C39</f>
        <v>0</v>
      </c>
      <c r="D39" s="202"/>
      <c r="E39" s="202"/>
      <c r="F39" s="202"/>
      <c r="G39" s="202"/>
      <c r="H39" s="202"/>
      <c r="I39" s="202"/>
      <c r="J39" s="202"/>
      <c r="K39" s="202"/>
      <c r="L39" s="203"/>
      <c r="M39" s="144"/>
      <c r="N39" s="145"/>
      <c r="O39" s="151"/>
      <c r="P39" s="152"/>
      <c r="Q39" s="152"/>
      <c r="R39" s="153"/>
      <c r="S39" s="40"/>
      <c r="T39" s="21">
        <f t="shared" si="0"/>
        <v>-1</v>
      </c>
      <c r="U39" s="21">
        <f t="shared" si="1"/>
        <v>1</v>
      </c>
      <c r="V39" s="21">
        <f t="shared" si="2"/>
        <v>-1</v>
      </c>
      <c r="X39" s="18"/>
      <c r="AA39" s="22" t="str">
        <f t="shared" si="7"/>
        <v/>
      </c>
      <c r="AB39" s="22" t="str">
        <f t="shared" si="8"/>
        <v/>
      </c>
    </row>
    <row r="41" spans="1:30" x14ac:dyDescent="0.4">
      <c r="Q41" s="31"/>
      <c r="R41" s="31"/>
      <c r="X41" s="18"/>
    </row>
    <row r="42" spans="1:30" x14ac:dyDescent="0.4">
      <c r="A42" s="102" t="s">
        <v>5</v>
      </c>
      <c r="B42" s="103"/>
      <c r="C42" s="103"/>
      <c r="D42" s="103"/>
      <c r="E42" s="103"/>
      <c r="F42" s="103"/>
      <c r="G42" s="103"/>
      <c r="H42" s="103"/>
      <c r="I42" s="103"/>
      <c r="J42" s="103"/>
      <c r="K42" s="104"/>
      <c r="Q42" s="32" t="s">
        <v>67</v>
      </c>
      <c r="R42" s="81" t="str">
        <f>IFERROR(AVERAGEIFS(T11:T19,T11:T19,"&gt;=0")*PRODUCT(U11:U39),"")</f>
        <v/>
      </c>
      <c r="S42" s="28"/>
      <c r="T42" s="29"/>
      <c r="U42" s="29"/>
      <c r="V42" s="29" t="str">
        <f>R42</f>
        <v/>
      </c>
      <c r="W42" s="29"/>
      <c r="X42" s="29"/>
      <c r="Y42" s="29"/>
      <c r="Z42" s="29"/>
      <c r="AA42" s="29"/>
      <c r="AB42" s="29"/>
      <c r="AC42" s="29"/>
      <c r="AD42" s="30"/>
    </row>
    <row r="43" spans="1:30" x14ac:dyDescent="0.4">
      <c r="A43" s="105">
        <f>$H$1</f>
        <v>0</v>
      </c>
      <c r="B43" s="106"/>
      <c r="C43" s="106"/>
      <c r="D43" s="106"/>
      <c r="E43" s="106"/>
      <c r="F43" s="106"/>
      <c r="G43" s="106"/>
      <c r="H43" s="106"/>
      <c r="I43" s="106"/>
      <c r="J43" s="106"/>
      <c r="K43" s="107"/>
      <c r="Q43" s="33" t="s">
        <v>68</v>
      </c>
      <c r="R43" s="82" t="str">
        <f>IFERROR(AVERAGEIFS(T20:T30,T20:T30,"&gt;=0")*PRODUCT(U11:U39),"")</f>
        <v/>
      </c>
      <c r="S43" s="28"/>
      <c r="T43" s="29"/>
      <c r="U43" s="29"/>
      <c r="V43" s="29" t="str">
        <f>R43</f>
        <v/>
      </c>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3" t="str">
        <f>IFERROR(AVERAGEIFS(T31:T39,T31:T39,"&gt;=0")*PRODUCT(U11:U39),"")</f>
        <v/>
      </c>
      <c r="S44" s="28"/>
      <c r="T44" s="29"/>
      <c r="U44" s="29"/>
      <c r="V44" s="29" t="str">
        <f>R44</f>
        <v/>
      </c>
      <c r="W44" s="29"/>
      <c r="X44" s="29"/>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7"/>
      <c r="W45" s="27"/>
      <c r="X45" s="27"/>
      <c r="Y45" s="27"/>
      <c r="Z45" s="27"/>
      <c r="AA45" s="27"/>
      <c r="AB45" s="27"/>
      <c r="AC45" s="27"/>
    </row>
    <row r="46" spans="1:30" ht="15" customHeight="1" x14ac:dyDescent="0.4">
      <c r="A46" s="105">
        <f>$H$3</f>
        <v>0</v>
      </c>
      <c r="B46" s="106"/>
      <c r="C46" s="106"/>
      <c r="D46" s="106"/>
      <c r="E46" s="106"/>
      <c r="F46" s="106"/>
      <c r="G46" s="106"/>
      <c r="H46" s="106"/>
      <c r="I46" s="106"/>
      <c r="J46" s="106"/>
      <c r="K46" s="107"/>
      <c r="R46" s="84"/>
      <c r="S46" s="27"/>
      <c r="T46" s="27"/>
      <c r="U46" s="27"/>
      <c r="V46" s="27"/>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7"/>
      <c r="W47" s="27"/>
      <c r="X47" s="27"/>
      <c r="Y47" s="27"/>
      <c r="Z47" s="27"/>
      <c r="AA47" s="27"/>
      <c r="AB47" s="27"/>
      <c r="AC47" s="27"/>
    </row>
    <row r="48" spans="1:30" x14ac:dyDescent="0.4">
      <c r="A48" s="99" t="str">
        <f>CONCATENATE("Lernsituation ",$H$2,".",$P$2," : ")</f>
        <v xml:space="preserve">Lernsituation 0.6 : </v>
      </c>
      <c r="B48" s="100"/>
      <c r="C48" s="100"/>
      <c r="D48" s="100"/>
      <c r="E48" s="100"/>
      <c r="F48" s="100"/>
      <c r="G48" s="100"/>
      <c r="H48" s="100"/>
      <c r="I48" s="100"/>
      <c r="J48" s="100"/>
      <c r="K48" s="101"/>
      <c r="R48" s="84"/>
      <c r="S48" s="27"/>
      <c r="T48" s="27"/>
      <c r="U48" s="27"/>
      <c r="V48" s="27"/>
      <c r="W48" s="27"/>
      <c r="X48" s="27"/>
      <c r="Y48" s="27"/>
      <c r="Z48" s="27"/>
      <c r="AA48" s="27"/>
      <c r="AB48" s="27"/>
      <c r="AC48" s="27"/>
    </row>
    <row r="49" spans="1:29" ht="15" customHeight="1" x14ac:dyDescent="0.4">
      <c r="A49" s="105" t="str">
        <f>$H$4</f>
        <v>-</v>
      </c>
      <c r="B49" s="106"/>
      <c r="C49" s="106"/>
      <c r="D49" s="106"/>
      <c r="E49" s="106"/>
      <c r="F49" s="106"/>
      <c r="G49" s="106"/>
      <c r="H49" s="106"/>
      <c r="I49" s="106"/>
      <c r="J49" s="106"/>
      <c r="K49" s="107"/>
      <c r="R49" s="84"/>
      <c r="S49" s="27"/>
      <c r="T49" s="27"/>
      <c r="U49" s="27"/>
      <c r="V49" s="27"/>
      <c r="W49" s="27"/>
      <c r="X49" s="27"/>
      <c r="Y49" s="27"/>
      <c r="Z49" s="27"/>
      <c r="AA49" s="27"/>
      <c r="AB49" s="27"/>
      <c r="AC49" s="27"/>
    </row>
    <row r="50" spans="1:29" x14ac:dyDescent="0.4">
      <c r="A50" s="108"/>
      <c r="B50" s="109"/>
      <c r="C50" s="109"/>
      <c r="D50" s="109"/>
      <c r="E50" s="109"/>
      <c r="F50" s="109"/>
      <c r="G50" s="109"/>
      <c r="H50" s="109"/>
      <c r="I50" s="109"/>
      <c r="J50" s="109"/>
      <c r="K50" s="110"/>
      <c r="R50" s="84"/>
      <c r="S50" s="27"/>
      <c r="T50" s="27"/>
      <c r="U50" s="27"/>
      <c r="V50" s="27"/>
      <c r="W50" s="27"/>
      <c r="X50" s="27"/>
      <c r="Y50" s="27"/>
      <c r="Z50" s="27"/>
      <c r="AA50" s="27"/>
      <c r="AB50" s="27"/>
      <c r="AC50" s="27"/>
    </row>
    <row r="51" spans="1:29" x14ac:dyDescent="0.4">
      <c r="A51" s="119" t="s">
        <v>37</v>
      </c>
      <c r="B51" s="120"/>
      <c r="C51" s="121" t="str">
        <f>$H$5</f>
        <v>-</v>
      </c>
      <c r="D51" s="113"/>
      <c r="E51" s="114"/>
      <c r="F51" s="119" t="s">
        <v>36</v>
      </c>
      <c r="G51" s="120"/>
      <c r="H51" s="113" t="str">
        <f>$N$5</f>
        <v>-</v>
      </c>
      <c r="I51" s="113"/>
      <c r="J51" s="113"/>
      <c r="K51" s="114"/>
      <c r="R51" s="84"/>
    </row>
    <row r="52" spans="1:29" ht="15" thickBot="1" x14ac:dyDescent="0.45">
      <c r="R52" s="84"/>
    </row>
    <row r="53" spans="1:29" x14ac:dyDescent="0.4">
      <c r="A53" s="97" t="s">
        <v>73</v>
      </c>
      <c r="B53" s="98"/>
      <c r="C53" s="61" t="s">
        <v>122</v>
      </c>
      <c r="D53" s="58"/>
      <c r="E53" s="58"/>
      <c r="F53" s="58"/>
      <c r="G53" s="58"/>
      <c r="H53" s="58"/>
      <c r="I53" s="58"/>
      <c r="J53" s="58"/>
      <c r="K53" s="58"/>
      <c r="L53" s="58"/>
      <c r="M53" s="64"/>
      <c r="N53" s="115" t="s">
        <v>121</v>
      </c>
      <c r="O53" s="115"/>
      <c r="P53" s="115"/>
      <c r="Q53" s="116"/>
      <c r="R53" s="85" t="s">
        <v>120</v>
      </c>
    </row>
    <row r="54" spans="1:29" x14ac:dyDescent="0.4">
      <c r="A54" s="146" t="s">
        <v>14</v>
      </c>
      <c r="B54" s="59" t="str">
        <f>B11</f>
        <v>MK1</v>
      </c>
      <c r="C54" s="134" t="str">
        <f>C11</f>
        <v>Die SuS entwickeln Kriterien, um den Einfluss zeitgemäßer Hard- und/oder Software beurteilen zu können.</v>
      </c>
      <c r="D54" s="134"/>
      <c r="E54" s="134"/>
      <c r="F54" s="134"/>
      <c r="G54" s="134"/>
      <c r="H54" s="134"/>
      <c r="I54" s="134"/>
      <c r="J54" s="134"/>
      <c r="K54" s="134"/>
      <c r="L54" s="134"/>
      <c r="M54" s="134"/>
      <c r="N54" s="134"/>
      <c r="O54" s="134"/>
      <c r="P54" s="134"/>
      <c r="Q54" s="134"/>
      <c r="R54" s="77">
        <f t="shared" ref="R54:R82" si="9">V11</f>
        <v>-1</v>
      </c>
    </row>
    <row r="55" spans="1:29" x14ac:dyDescent="0.4">
      <c r="A55" s="147"/>
      <c r="B55" s="7" t="str">
        <f t="shared" ref="B55:C70" si="10">B12</f>
        <v>MK2</v>
      </c>
      <c r="C55" s="112" t="str">
        <f>C12</f>
        <v>Die SuS reflektieren den Einfluss der genutzten Hard- und/oder Software auf ihre berufliche Tätigkeit.</v>
      </c>
      <c r="D55" s="112"/>
      <c r="E55" s="112"/>
      <c r="F55" s="112"/>
      <c r="G55" s="112"/>
      <c r="H55" s="112"/>
      <c r="I55" s="112"/>
      <c r="J55" s="112"/>
      <c r="K55" s="112"/>
      <c r="L55" s="112"/>
      <c r="M55" s="112"/>
      <c r="N55" s="112"/>
      <c r="O55" s="112"/>
      <c r="P55" s="112"/>
      <c r="Q55" s="112"/>
      <c r="R55" s="78">
        <f t="shared" si="9"/>
        <v>-1</v>
      </c>
    </row>
    <row r="56" spans="1:29" x14ac:dyDescent="0.4">
      <c r="A56" s="147"/>
      <c r="B56" s="7" t="str">
        <f t="shared" si="10"/>
        <v>MK3</v>
      </c>
      <c r="C56" s="112" t="str">
        <f>C13</f>
        <v>Die SuS reflektieren den gesellschaftlichen Einfluss der genutzten Hard- und/oder Software.</v>
      </c>
      <c r="D56" s="112"/>
      <c r="E56" s="112"/>
      <c r="F56" s="112"/>
      <c r="G56" s="112"/>
      <c r="H56" s="112"/>
      <c r="I56" s="112"/>
      <c r="J56" s="112"/>
      <c r="K56" s="112"/>
      <c r="L56" s="112"/>
      <c r="M56" s="112"/>
      <c r="N56" s="112"/>
      <c r="O56" s="112"/>
      <c r="P56" s="112"/>
      <c r="Q56" s="112"/>
      <c r="R56" s="78">
        <f t="shared" si="9"/>
        <v>-1</v>
      </c>
    </row>
    <row r="57" spans="1:29" x14ac:dyDescent="0.4">
      <c r="A57" s="147"/>
      <c r="B57" s="7" t="str">
        <f t="shared" si="10"/>
        <v>MK4</v>
      </c>
      <c r="C57" s="112" t="str">
        <f>C14</f>
        <v>Die SuS reflektieren den Einfluss der genutzten Hard- und/oder Software auf ihre persönliche Lebenswelt.</v>
      </c>
      <c r="D57" s="112"/>
      <c r="E57" s="112"/>
      <c r="F57" s="112"/>
      <c r="G57" s="112"/>
      <c r="H57" s="112"/>
      <c r="I57" s="112"/>
      <c r="J57" s="112"/>
      <c r="K57" s="112"/>
      <c r="L57" s="112"/>
      <c r="M57" s="112"/>
      <c r="N57" s="112"/>
      <c r="O57" s="112"/>
      <c r="P57" s="112"/>
      <c r="Q57" s="112"/>
      <c r="R57" s="78">
        <f t="shared" si="9"/>
        <v>-1</v>
      </c>
    </row>
    <row r="58" spans="1:29" x14ac:dyDescent="0.4">
      <c r="A58" s="147"/>
      <c r="B58" s="7" t="str">
        <f t="shared" si="10"/>
        <v>MK5</v>
      </c>
      <c r="C58" s="112" t="str">
        <f>C15</f>
        <v>Die SuS thematisieren technische Gefahren und Risiken der genutzten Hard- und/oder Software.</v>
      </c>
      <c r="D58" s="112"/>
      <c r="E58" s="112"/>
      <c r="F58" s="112"/>
      <c r="G58" s="112"/>
      <c r="H58" s="112"/>
      <c r="I58" s="112"/>
      <c r="J58" s="112"/>
      <c r="K58" s="112"/>
      <c r="L58" s="112"/>
      <c r="M58" s="112"/>
      <c r="N58" s="112"/>
      <c r="O58" s="112"/>
      <c r="P58" s="112"/>
      <c r="Q58" s="112"/>
      <c r="R58" s="78">
        <f t="shared" si="9"/>
        <v>-1</v>
      </c>
    </row>
    <row r="59" spans="1:29" x14ac:dyDescent="0.4">
      <c r="A59" s="147"/>
      <c r="B59" s="7" t="str">
        <f t="shared" si="10"/>
        <v>MK6</v>
      </c>
      <c r="C59" s="112" t="str">
        <f t="shared" si="10"/>
        <v>Die SuS bewerten den Einsatz digitaler Medien aus dem Berufsfeld.</v>
      </c>
      <c r="D59" s="112"/>
      <c r="E59" s="112"/>
      <c r="F59" s="112"/>
      <c r="G59" s="112"/>
      <c r="H59" s="112"/>
      <c r="I59" s="112"/>
      <c r="J59" s="112"/>
      <c r="K59" s="112"/>
      <c r="L59" s="112"/>
      <c r="M59" s="112"/>
      <c r="N59" s="112"/>
      <c r="O59" s="112"/>
      <c r="P59" s="112"/>
      <c r="Q59" s="112"/>
      <c r="R59" s="78">
        <f t="shared" si="9"/>
        <v>-1</v>
      </c>
    </row>
    <row r="60" spans="1:29" x14ac:dyDescent="0.4">
      <c r="A60" s="147"/>
      <c r="B60" s="7" t="str">
        <f t="shared" si="10"/>
        <v>MK7</v>
      </c>
      <c r="C60" s="112" t="str">
        <f t="shared" si="10"/>
        <v>Die SuS reflektieren den Einsatz digitaler Medien zur Lernortkooperation und in anderen kooperativen Settings.</v>
      </c>
      <c r="D60" s="112"/>
      <c r="E60" s="112"/>
      <c r="F60" s="112"/>
      <c r="G60" s="112"/>
      <c r="H60" s="112"/>
      <c r="I60" s="112"/>
      <c r="J60" s="112"/>
      <c r="K60" s="112"/>
      <c r="L60" s="112"/>
      <c r="M60" s="112"/>
      <c r="N60" s="112"/>
      <c r="O60" s="112"/>
      <c r="P60" s="112"/>
      <c r="Q60" s="112"/>
      <c r="R60" s="78">
        <f t="shared" si="9"/>
        <v>-1</v>
      </c>
    </row>
    <row r="61" spans="1:29" x14ac:dyDescent="0.4">
      <c r="A61" s="147"/>
      <c r="B61" s="7" t="str">
        <f t="shared" si="10"/>
        <v>MK8</v>
      </c>
      <c r="C61" s="112">
        <f t="shared" si="10"/>
        <v>0</v>
      </c>
      <c r="D61" s="112"/>
      <c r="E61" s="112"/>
      <c r="F61" s="112"/>
      <c r="G61" s="112"/>
      <c r="H61" s="112"/>
      <c r="I61" s="112"/>
      <c r="J61" s="112"/>
      <c r="K61" s="112"/>
      <c r="L61" s="112"/>
      <c r="M61" s="112"/>
      <c r="N61" s="112"/>
      <c r="O61" s="112"/>
      <c r="P61" s="112"/>
      <c r="Q61" s="112"/>
      <c r="R61" s="78">
        <f t="shared" si="9"/>
        <v>-1</v>
      </c>
    </row>
    <row r="62" spans="1:29" ht="15" thickBot="1" x14ac:dyDescent="0.45">
      <c r="A62" s="148"/>
      <c r="B62" s="8" t="str">
        <f t="shared" si="10"/>
        <v>MK9</v>
      </c>
      <c r="C62" s="127">
        <f t="shared" si="10"/>
        <v>0</v>
      </c>
      <c r="D62" s="127"/>
      <c r="E62" s="127"/>
      <c r="F62" s="127"/>
      <c r="G62" s="127"/>
      <c r="H62" s="127"/>
      <c r="I62" s="127"/>
      <c r="J62" s="127"/>
      <c r="K62" s="127"/>
      <c r="L62" s="127"/>
      <c r="M62" s="127"/>
      <c r="N62" s="127"/>
      <c r="O62" s="127"/>
      <c r="P62" s="127"/>
      <c r="Q62" s="127"/>
      <c r="R62" s="79">
        <f t="shared" si="9"/>
        <v>-1</v>
      </c>
    </row>
    <row r="63" spans="1:29" x14ac:dyDescent="0.4">
      <c r="A63" s="131" t="s">
        <v>15</v>
      </c>
      <c r="B63" s="6" t="str">
        <f t="shared" si="10"/>
        <v>AK1</v>
      </c>
      <c r="C63" s="111" t="str">
        <f t="shared" si="10"/>
        <v>Die SuS nutzen digitale Quellen zur Informationsbeschaffung.</v>
      </c>
      <c r="D63" s="111"/>
      <c r="E63" s="111"/>
      <c r="F63" s="111"/>
      <c r="G63" s="111"/>
      <c r="H63" s="111"/>
      <c r="I63" s="111"/>
      <c r="J63" s="111"/>
      <c r="K63" s="111"/>
      <c r="L63" s="111"/>
      <c r="M63" s="111"/>
      <c r="N63" s="111"/>
      <c r="O63" s="111"/>
      <c r="P63" s="111"/>
      <c r="Q63" s="111"/>
      <c r="R63" s="80">
        <f t="shared" si="9"/>
        <v>-1</v>
      </c>
    </row>
    <row r="64" spans="1:29" x14ac:dyDescent="0.4">
      <c r="A64" s="132"/>
      <c r="B64" s="7" t="str">
        <f t="shared" si="10"/>
        <v>AK2</v>
      </c>
      <c r="C64" s="112" t="str">
        <f t="shared" si="10"/>
        <v>Die SuS greifen auf digitale Ressourcen von Ausbildungsbeteiligten zu.</v>
      </c>
      <c r="D64" s="112"/>
      <c r="E64" s="112"/>
      <c r="F64" s="112"/>
      <c r="G64" s="112"/>
      <c r="H64" s="112"/>
      <c r="I64" s="112"/>
      <c r="J64" s="112"/>
      <c r="K64" s="112"/>
      <c r="L64" s="112"/>
      <c r="M64" s="112"/>
      <c r="N64" s="112"/>
      <c r="O64" s="112"/>
      <c r="P64" s="112"/>
      <c r="Q64" s="112"/>
      <c r="R64" s="78">
        <f t="shared" si="9"/>
        <v>-1</v>
      </c>
    </row>
    <row r="65" spans="1:18" x14ac:dyDescent="0.4">
      <c r="A65" s="132"/>
      <c r="B65" s="7" t="str">
        <f t="shared" si="10"/>
        <v>AK3</v>
      </c>
      <c r="C65" s="112" t="str">
        <f t="shared" si="10"/>
        <v>Die SuS verwenden zeitgemäße fachbereichsspezifische Software und Softwareumgebungen.</v>
      </c>
      <c r="D65" s="112"/>
      <c r="E65" s="112"/>
      <c r="F65" s="112"/>
      <c r="G65" s="112"/>
      <c r="H65" s="112"/>
      <c r="I65" s="112"/>
      <c r="J65" s="112"/>
      <c r="K65" s="112"/>
      <c r="L65" s="112"/>
      <c r="M65" s="112"/>
      <c r="N65" s="112"/>
      <c r="O65" s="112"/>
      <c r="P65" s="112"/>
      <c r="Q65" s="112"/>
      <c r="R65" s="78">
        <f t="shared" si="9"/>
        <v>-1</v>
      </c>
    </row>
    <row r="66" spans="1:18" x14ac:dyDescent="0.4">
      <c r="A66" s="132"/>
      <c r="B66" s="7" t="str">
        <f t="shared" si="10"/>
        <v>AK4</v>
      </c>
      <c r="C66" s="112" t="str">
        <f t="shared" si="10"/>
        <v>Die SuS erstellen Präsentationen, Kalkulationen und Dokumentationen in zeitgemäßen Softwareumgebungen.</v>
      </c>
      <c r="D66" s="112"/>
      <c r="E66" s="112"/>
      <c r="F66" s="112"/>
      <c r="G66" s="112"/>
      <c r="H66" s="112"/>
      <c r="I66" s="112"/>
      <c r="J66" s="112"/>
      <c r="K66" s="112"/>
      <c r="L66" s="112"/>
      <c r="M66" s="112"/>
      <c r="N66" s="112"/>
      <c r="O66" s="112"/>
      <c r="P66" s="112"/>
      <c r="Q66" s="112"/>
      <c r="R66" s="78">
        <f t="shared" si="9"/>
        <v>-1</v>
      </c>
    </row>
    <row r="67" spans="1:18" x14ac:dyDescent="0.4">
      <c r="A67" s="132"/>
      <c r="B67" s="7" t="str">
        <f t="shared" si="10"/>
        <v>AK5</v>
      </c>
      <c r="C67" s="112" t="str">
        <f t="shared" si="10"/>
        <v>Die SuS setzen berufs- bzw. fachbereichsspezifische Hardware ein.</v>
      </c>
      <c r="D67" s="112"/>
      <c r="E67" s="112"/>
      <c r="F67" s="112"/>
      <c r="G67" s="112"/>
      <c r="H67" s="112"/>
      <c r="I67" s="112"/>
      <c r="J67" s="112"/>
      <c r="K67" s="112"/>
      <c r="L67" s="112"/>
      <c r="M67" s="112"/>
      <c r="N67" s="112"/>
      <c r="O67" s="112"/>
      <c r="P67" s="112"/>
      <c r="Q67" s="112"/>
      <c r="R67" s="78">
        <f t="shared" si="9"/>
        <v>-1</v>
      </c>
    </row>
    <row r="68" spans="1:18" x14ac:dyDescent="0.4">
      <c r="A68" s="132"/>
      <c r="B68" s="7" t="str">
        <f t="shared" si="10"/>
        <v>AK6</v>
      </c>
      <c r="C68" s="112" t="str">
        <f t="shared" si="10"/>
        <v>Die SuS setzen zeitgemäße Hardware oder technologische Treiber ein.</v>
      </c>
      <c r="D68" s="112"/>
      <c r="E68" s="112"/>
      <c r="F68" s="112"/>
      <c r="G68" s="112"/>
      <c r="H68" s="112"/>
      <c r="I68" s="112"/>
      <c r="J68" s="112"/>
      <c r="K68" s="112"/>
      <c r="L68" s="112"/>
      <c r="M68" s="112"/>
      <c r="N68" s="112"/>
      <c r="O68" s="112"/>
      <c r="P68" s="112"/>
      <c r="Q68" s="112"/>
      <c r="R68" s="78">
        <f t="shared" si="9"/>
        <v>-1</v>
      </c>
    </row>
    <row r="69" spans="1:18" x14ac:dyDescent="0.4">
      <c r="A69" s="132"/>
      <c r="B69" s="7" t="str">
        <f t="shared" si="10"/>
        <v>AK7</v>
      </c>
      <c r="C69" s="112" t="str">
        <f t="shared" si="10"/>
        <v>Die SuS wandeln Daten in unterschiedliche digitale Formate um.</v>
      </c>
      <c r="D69" s="112"/>
      <c r="E69" s="112"/>
      <c r="F69" s="112"/>
      <c r="G69" s="112"/>
      <c r="H69" s="112"/>
      <c r="I69" s="112"/>
      <c r="J69" s="112"/>
      <c r="K69" s="112"/>
      <c r="L69" s="112"/>
      <c r="M69" s="112"/>
      <c r="N69" s="112"/>
      <c r="O69" s="112"/>
      <c r="P69" s="112"/>
      <c r="Q69" s="112"/>
      <c r="R69" s="78">
        <f t="shared" si="9"/>
        <v>-1</v>
      </c>
    </row>
    <row r="70" spans="1:18" x14ac:dyDescent="0.4">
      <c r="A70" s="132"/>
      <c r="B70" s="7" t="str">
        <f t="shared" si="10"/>
        <v>AK8</v>
      </c>
      <c r="C70" s="112" t="str">
        <f t="shared" si="10"/>
        <v xml:space="preserve">Die SuS gewährleisten den Datenaustausch zwischen unterschiedlichen Systemen. </v>
      </c>
      <c r="D70" s="112"/>
      <c r="E70" s="112"/>
      <c r="F70" s="112"/>
      <c r="G70" s="112"/>
      <c r="H70" s="112"/>
      <c r="I70" s="112"/>
      <c r="J70" s="112"/>
      <c r="K70" s="112"/>
      <c r="L70" s="112"/>
      <c r="M70" s="112"/>
      <c r="N70" s="112"/>
      <c r="O70" s="112"/>
      <c r="P70" s="112"/>
      <c r="Q70" s="112"/>
      <c r="R70" s="78">
        <f t="shared" si="9"/>
        <v>-1</v>
      </c>
    </row>
    <row r="71" spans="1:18" x14ac:dyDescent="0.4">
      <c r="A71" s="132"/>
      <c r="B71" s="7" t="str">
        <f t="shared" ref="B71:C82" si="11">B28</f>
        <v>AK9</v>
      </c>
      <c r="C71" s="112" t="str">
        <f t="shared" si="11"/>
        <v>Die SuS nutzen Groupware als kooperative Unterrichtsform.</v>
      </c>
      <c r="D71" s="112"/>
      <c r="E71" s="112"/>
      <c r="F71" s="112"/>
      <c r="G71" s="112"/>
      <c r="H71" s="112"/>
      <c r="I71" s="112"/>
      <c r="J71" s="112"/>
      <c r="K71" s="112"/>
      <c r="L71" s="112"/>
      <c r="M71" s="112"/>
      <c r="N71" s="112"/>
      <c r="O71" s="112"/>
      <c r="P71" s="112"/>
      <c r="Q71" s="112"/>
      <c r="R71" s="78">
        <f t="shared" si="9"/>
        <v>-1</v>
      </c>
    </row>
    <row r="72" spans="1:18" x14ac:dyDescent="0.4">
      <c r="A72" s="132"/>
      <c r="B72" s="7" t="str">
        <f t="shared" si="11"/>
        <v>AK10</v>
      </c>
      <c r="C72" s="112">
        <f t="shared" si="11"/>
        <v>0</v>
      </c>
      <c r="D72" s="112"/>
      <c r="E72" s="112"/>
      <c r="F72" s="112"/>
      <c r="G72" s="112"/>
      <c r="H72" s="112"/>
      <c r="I72" s="112"/>
      <c r="J72" s="112"/>
      <c r="K72" s="112"/>
      <c r="L72" s="112"/>
      <c r="M72" s="112"/>
      <c r="N72" s="112"/>
      <c r="O72" s="112"/>
      <c r="P72" s="112"/>
      <c r="Q72" s="112"/>
      <c r="R72" s="78">
        <f t="shared" si="9"/>
        <v>-1</v>
      </c>
    </row>
    <row r="73" spans="1:18" ht="15" thickBot="1" x14ac:dyDescent="0.45">
      <c r="A73" s="133"/>
      <c r="B73" s="8" t="str">
        <f t="shared" si="11"/>
        <v>AK11</v>
      </c>
      <c r="C73" s="127">
        <f t="shared" si="11"/>
        <v>0</v>
      </c>
      <c r="D73" s="127"/>
      <c r="E73" s="127"/>
      <c r="F73" s="127"/>
      <c r="G73" s="127"/>
      <c r="H73" s="127"/>
      <c r="I73" s="127"/>
      <c r="J73" s="127"/>
      <c r="K73" s="127"/>
      <c r="L73" s="127"/>
      <c r="M73" s="127"/>
      <c r="N73" s="127"/>
      <c r="O73" s="127"/>
      <c r="P73" s="127"/>
      <c r="Q73" s="127"/>
      <c r="R73" s="79">
        <f t="shared" si="9"/>
        <v>-1</v>
      </c>
    </row>
    <row r="74" spans="1:18" x14ac:dyDescent="0.4">
      <c r="A74" s="128" t="s">
        <v>16</v>
      </c>
      <c r="B74" s="6" t="str">
        <f t="shared" si="11"/>
        <v>IG1</v>
      </c>
      <c r="C74" s="111" t="str">
        <f t="shared" si="11"/>
        <v>Die SuS berücksichtigen die Anforderungen des Urheberrechts mit Lizenz- und Nutzungsrechten.</v>
      </c>
      <c r="D74" s="111"/>
      <c r="E74" s="111"/>
      <c r="F74" s="111"/>
      <c r="G74" s="111"/>
      <c r="H74" s="111"/>
      <c r="I74" s="111"/>
      <c r="J74" s="111"/>
      <c r="K74" s="111"/>
      <c r="L74" s="111"/>
      <c r="M74" s="111"/>
      <c r="N74" s="111"/>
      <c r="O74" s="111"/>
      <c r="P74" s="111"/>
      <c r="Q74" s="111"/>
      <c r="R74" s="80">
        <f t="shared" si="9"/>
        <v>-1</v>
      </c>
    </row>
    <row r="75" spans="1:18" x14ac:dyDescent="0.4">
      <c r="A75" s="129"/>
      <c r="B75" s="7" t="str">
        <f t="shared" si="11"/>
        <v>IG2</v>
      </c>
      <c r="C75" s="112" t="str">
        <f t="shared" si="11"/>
        <v>Die SuS setzen Anforderungen an Datensicherheit um.</v>
      </c>
      <c r="D75" s="112"/>
      <c r="E75" s="112"/>
      <c r="F75" s="112"/>
      <c r="G75" s="112"/>
      <c r="H75" s="112"/>
      <c r="I75" s="112"/>
      <c r="J75" s="112"/>
      <c r="K75" s="112"/>
      <c r="L75" s="112"/>
      <c r="M75" s="112"/>
      <c r="N75" s="112"/>
      <c r="O75" s="112"/>
      <c r="P75" s="112"/>
      <c r="Q75" s="112"/>
      <c r="R75" s="78">
        <f t="shared" si="9"/>
        <v>-1</v>
      </c>
    </row>
    <row r="76" spans="1:18" x14ac:dyDescent="0.4">
      <c r="A76" s="129"/>
      <c r="B76" s="7" t="str">
        <f t="shared" si="11"/>
        <v>IG3</v>
      </c>
      <c r="C76" s="112" t="str">
        <f t="shared" si="11"/>
        <v>Die SuS setzen Anforderungen des Datenschutzes um.</v>
      </c>
      <c r="D76" s="112"/>
      <c r="E76" s="112"/>
      <c r="F76" s="112"/>
      <c r="G76" s="112"/>
      <c r="H76" s="112"/>
      <c r="I76" s="112"/>
      <c r="J76" s="112"/>
      <c r="K76" s="112"/>
      <c r="L76" s="112"/>
      <c r="M76" s="112"/>
      <c r="N76" s="112"/>
      <c r="O76" s="112"/>
      <c r="P76" s="112"/>
      <c r="Q76" s="112"/>
      <c r="R76" s="78">
        <f t="shared" si="9"/>
        <v>-1</v>
      </c>
    </row>
    <row r="77" spans="1:18" x14ac:dyDescent="0.4">
      <c r="A77" s="129"/>
      <c r="B77" s="7" t="str">
        <f t="shared" si="11"/>
        <v>IG4</v>
      </c>
      <c r="C77" s="112" t="str">
        <f t="shared" si="11"/>
        <v>Die SuS setzen algorithmische Problemlösungsstrategien für das Verständnis von Softwareentwicklung ein.</v>
      </c>
      <c r="D77" s="112"/>
      <c r="E77" s="112"/>
      <c r="F77" s="112"/>
      <c r="G77" s="112"/>
      <c r="H77" s="112"/>
      <c r="I77" s="112"/>
      <c r="J77" s="112"/>
      <c r="K77" s="112"/>
      <c r="L77" s="112"/>
      <c r="M77" s="112"/>
      <c r="N77" s="112"/>
      <c r="O77" s="112"/>
      <c r="P77" s="112"/>
      <c r="Q77" s="112"/>
      <c r="R77" s="78">
        <f t="shared" si="9"/>
        <v>-1</v>
      </c>
    </row>
    <row r="78" spans="1:18" x14ac:dyDescent="0.4">
      <c r="A78" s="129"/>
      <c r="B78" s="7" t="str">
        <f t="shared" si="11"/>
        <v>IG5</v>
      </c>
      <c r="C78" s="112" t="str">
        <f t="shared" si="11"/>
        <v>Die SuS konfigurieren Hard- und/oder Software für Arbeits- und Geschäftsprozesse.</v>
      </c>
      <c r="D78" s="112"/>
      <c r="E78" s="112"/>
      <c r="F78" s="112"/>
      <c r="G78" s="112"/>
      <c r="H78" s="112"/>
      <c r="I78" s="112"/>
      <c r="J78" s="112"/>
      <c r="K78" s="112"/>
      <c r="L78" s="112"/>
      <c r="M78" s="112"/>
      <c r="N78" s="112"/>
      <c r="O78" s="112"/>
      <c r="P78" s="112"/>
      <c r="Q78" s="112"/>
      <c r="R78" s="78">
        <f t="shared" si="9"/>
        <v>-1</v>
      </c>
    </row>
    <row r="79" spans="1:18" x14ac:dyDescent="0.4">
      <c r="A79" s="129"/>
      <c r="B79" s="7" t="str">
        <f t="shared" si="11"/>
        <v>IG6</v>
      </c>
      <c r="C79" s="112" t="str">
        <f t="shared" si="11"/>
        <v>Die SuS nehmen individuelle Konfigurationen an Hard- und/oder Software vor.</v>
      </c>
      <c r="D79" s="112"/>
      <c r="E79" s="112"/>
      <c r="F79" s="112"/>
      <c r="G79" s="112"/>
      <c r="H79" s="112"/>
      <c r="I79" s="112"/>
      <c r="J79" s="112"/>
      <c r="K79" s="112"/>
      <c r="L79" s="112"/>
      <c r="M79" s="112"/>
      <c r="N79" s="112"/>
      <c r="O79" s="112"/>
      <c r="P79" s="112"/>
      <c r="Q79" s="112"/>
      <c r="R79" s="78">
        <f t="shared" si="9"/>
        <v>-1</v>
      </c>
    </row>
    <row r="80" spans="1:18" x14ac:dyDescent="0.4">
      <c r="A80" s="129"/>
      <c r="B80" s="7" t="str">
        <f t="shared" si="11"/>
        <v>IG7</v>
      </c>
      <c r="C80" s="112" t="str">
        <f t="shared" si="11"/>
        <v>Die SuS analysieren  Aufbau,  Kommunikation und Funktionsweise vernetzter Systeme.</v>
      </c>
      <c r="D80" s="112"/>
      <c r="E80" s="112"/>
      <c r="F80" s="112"/>
      <c r="G80" s="112"/>
      <c r="H80" s="112"/>
      <c r="I80" s="112"/>
      <c r="J80" s="112"/>
      <c r="K80" s="112"/>
      <c r="L80" s="112"/>
      <c r="M80" s="112"/>
      <c r="N80" s="112"/>
      <c r="O80" s="112"/>
      <c r="P80" s="112"/>
      <c r="Q80" s="112"/>
      <c r="R80" s="78">
        <f t="shared" si="9"/>
        <v>-1</v>
      </c>
    </row>
    <row r="81" spans="1:18" x14ac:dyDescent="0.4">
      <c r="A81" s="129"/>
      <c r="B81" s="7" t="str">
        <f t="shared" si="11"/>
        <v>IG8</v>
      </c>
      <c r="C81" s="112">
        <f t="shared" si="11"/>
        <v>0</v>
      </c>
      <c r="D81" s="112"/>
      <c r="E81" s="112"/>
      <c r="F81" s="112"/>
      <c r="G81" s="112"/>
      <c r="H81" s="112"/>
      <c r="I81" s="112"/>
      <c r="J81" s="112"/>
      <c r="K81" s="112"/>
      <c r="L81" s="112"/>
      <c r="M81" s="112"/>
      <c r="N81" s="112"/>
      <c r="O81" s="112"/>
      <c r="P81" s="112"/>
      <c r="Q81" s="112"/>
      <c r="R81" s="78">
        <f t="shared" si="9"/>
        <v>-1</v>
      </c>
    </row>
    <row r="82" spans="1:18" ht="15" thickBot="1" x14ac:dyDescent="0.45">
      <c r="A82" s="130"/>
      <c r="B82" s="8" t="str">
        <f t="shared" si="11"/>
        <v>IG9</v>
      </c>
      <c r="C82" s="127">
        <f t="shared" si="11"/>
        <v>0</v>
      </c>
      <c r="D82" s="127"/>
      <c r="E82" s="127"/>
      <c r="F82" s="127"/>
      <c r="G82" s="127"/>
      <c r="H82" s="127"/>
      <c r="I82" s="127"/>
      <c r="J82" s="127"/>
      <c r="K82" s="127"/>
      <c r="L82" s="127"/>
      <c r="M82" s="127"/>
      <c r="N82" s="127"/>
      <c r="O82" s="127"/>
      <c r="P82" s="127"/>
      <c r="Q82" s="127"/>
      <c r="R82" s="79">
        <f t="shared" si="9"/>
        <v>-1</v>
      </c>
    </row>
    <row r="83" spans="1:18" ht="12" customHeight="1" x14ac:dyDescent="0.4">
      <c r="R83" s="16" t="str">
        <f ca="1">MID(CELL("Dateiname"),SEARCH("[",CELL("Dateiname"))+1,SEARCH("]",CELL("Dateiname"))-SEARCH("[",CELL("Dateiname"))-1)</f>
        <v>Tool_Ver_J final.xlsx</v>
      </c>
    </row>
    <row r="84" spans="1:18" x14ac:dyDescent="0.4">
      <c r="A84" s="102" t="s">
        <v>5</v>
      </c>
      <c r="B84" s="103"/>
      <c r="C84" s="103"/>
      <c r="D84" s="103"/>
      <c r="E84" s="103"/>
      <c r="F84" s="103"/>
      <c r="G84" s="103"/>
      <c r="H84" s="103"/>
      <c r="I84" s="103"/>
      <c r="J84" s="103"/>
      <c r="K84" s="104"/>
      <c r="Q84" s="4"/>
      <c r="R84" s="5"/>
    </row>
    <row r="85" spans="1:18" x14ac:dyDescent="0.4">
      <c r="A85" s="105">
        <f>$H$1</f>
        <v>0</v>
      </c>
      <c r="B85" s="106"/>
      <c r="C85" s="106"/>
      <c r="D85" s="106"/>
      <c r="E85" s="106"/>
      <c r="F85" s="106"/>
      <c r="G85" s="106"/>
      <c r="H85" s="106"/>
      <c r="I85" s="106"/>
      <c r="J85" s="106"/>
      <c r="K85" s="107"/>
      <c r="Q85" s="4"/>
      <c r="R85" s="5"/>
    </row>
    <row r="86" spans="1:18" x14ac:dyDescent="0.4">
      <c r="A86" s="108"/>
      <c r="B86" s="109"/>
      <c r="C86" s="109"/>
      <c r="D86" s="109"/>
      <c r="E86" s="109"/>
      <c r="F86" s="109"/>
      <c r="G86" s="109"/>
      <c r="H86" s="109"/>
      <c r="I86" s="109"/>
      <c r="J86" s="109"/>
      <c r="K86" s="110"/>
      <c r="Q86" s="4"/>
      <c r="R86" s="5"/>
    </row>
    <row r="87" spans="1:18" x14ac:dyDescent="0.4">
      <c r="A87" s="102" t="str">
        <f>CONCATENATE("Lernfeld ",$H$2," : ")</f>
        <v xml:space="preserve">Lernfeld 0 : </v>
      </c>
      <c r="B87" s="103"/>
      <c r="C87" s="103"/>
      <c r="D87" s="103"/>
      <c r="E87" s="103"/>
      <c r="F87" s="103"/>
      <c r="G87" s="103"/>
      <c r="H87" s="103"/>
      <c r="I87" s="103"/>
      <c r="J87" s="103"/>
      <c r="K87" s="104"/>
    </row>
    <row r="88" spans="1:18" x14ac:dyDescent="0.4">
      <c r="A88" s="105">
        <f>$H$3</f>
        <v>0</v>
      </c>
      <c r="B88" s="106"/>
      <c r="C88" s="106"/>
      <c r="D88" s="106"/>
      <c r="E88" s="106"/>
      <c r="F88" s="106"/>
      <c r="G88" s="106"/>
      <c r="H88" s="106"/>
      <c r="I88" s="106"/>
      <c r="J88" s="106"/>
      <c r="K88" s="107"/>
    </row>
    <row r="89" spans="1:18" ht="15" customHeight="1" x14ac:dyDescent="0.4">
      <c r="A89" s="108"/>
      <c r="B89" s="109"/>
      <c r="C89" s="109"/>
      <c r="D89" s="109"/>
      <c r="E89" s="109"/>
      <c r="F89" s="109"/>
      <c r="G89" s="109"/>
      <c r="H89" s="109"/>
      <c r="I89" s="109"/>
      <c r="J89" s="109"/>
      <c r="K89" s="110"/>
    </row>
    <row r="90" spans="1:18" x14ac:dyDescent="0.4">
      <c r="A90" s="99" t="str">
        <f>CONCATENATE("Lernsituation ",$H$2,".",$P$2," : ")</f>
        <v xml:space="preserve">Lernsituation 0.6 : </v>
      </c>
      <c r="B90" s="100"/>
      <c r="C90" s="100"/>
      <c r="D90" s="100"/>
      <c r="E90" s="100"/>
      <c r="F90" s="100"/>
      <c r="G90" s="100"/>
      <c r="H90" s="100"/>
      <c r="I90" s="100"/>
      <c r="J90" s="100"/>
      <c r="K90" s="101"/>
    </row>
    <row r="91" spans="1:18" x14ac:dyDescent="0.4">
      <c r="A91" s="105" t="str">
        <f>$H$4</f>
        <v>-</v>
      </c>
      <c r="B91" s="106"/>
      <c r="C91" s="106"/>
      <c r="D91" s="106"/>
      <c r="E91" s="106"/>
      <c r="F91" s="106"/>
      <c r="G91" s="106"/>
      <c r="H91" s="106"/>
      <c r="I91" s="106"/>
      <c r="J91" s="106"/>
      <c r="K91" s="107"/>
    </row>
    <row r="92" spans="1:18" x14ac:dyDescent="0.4">
      <c r="A92" s="108"/>
      <c r="B92" s="109"/>
      <c r="C92" s="109"/>
      <c r="D92" s="109"/>
      <c r="E92" s="109"/>
      <c r="F92" s="109"/>
      <c r="G92" s="109"/>
      <c r="H92" s="109"/>
      <c r="I92" s="109"/>
      <c r="J92" s="109"/>
      <c r="K92" s="110"/>
    </row>
    <row r="93" spans="1:18" ht="15" thickBot="1" x14ac:dyDescent="0.45">
      <c r="A93" s="119" t="s">
        <v>37</v>
      </c>
      <c r="B93" s="120"/>
      <c r="C93" s="121" t="str">
        <f>$H$5</f>
        <v>-</v>
      </c>
      <c r="D93" s="113"/>
      <c r="E93" s="114"/>
      <c r="F93" s="119" t="s">
        <v>36</v>
      </c>
      <c r="G93" s="120"/>
      <c r="H93" s="113" t="str">
        <f>$N$5</f>
        <v>-</v>
      </c>
      <c r="I93" s="113"/>
      <c r="J93" s="113"/>
      <c r="K93" s="114"/>
    </row>
    <row r="94" spans="1:18" ht="25.5" customHeight="1" thickBot="1" x14ac:dyDescent="0.75">
      <c r="A94" s="94" t="s">
        <v>80</v>
      </c>
      <c r="B94" s="95"/>
      <c r="C94" s="95"/>
      <c r="D94" s="95"/>
      <c r="E94" s="95"/>
      <c r="F94" s="95"/>
      <c r="G94" s="95"/>
      <c r="H94" s="95"/>
      <c r="I94" s="95"/>
      <c r="J94" s="95"/>
      <c r="K94" s="95"/>
      <c r="L94" s="95"/>
      <c r="M94" s="95"/>
      <c r="N94" s="95"/>
      <c r="O94" s="95"/>
      <c r="P94" s="95"/>
      <c r="Q94" s="95"/>
      <c r="R94" s="96"/>
    </row>
    <row r="95" spans="1:18" ht="187.5" customHeight="1" thickBot="1" x14ac:dyDescent="0.45">
      <c r="A95" s="12" t="s">
        <v>14</v>
      </c>
      <c r="B95" s="117" t="str">
        <f>IF(PRODUCT($U$11:$U$39),AA19,"")</f>
        <v/>
      </c>
      <c r="C95" s="117"/>
      <c r="D95" s="117"/>
      <c r="E95" s="117"/>
      <c r="F95" s="117"/>
      <c r="G95" s="117"/>
      <c r="H95" s="117"/>
      <c r="I95" s="117"/>
      <c r="J95" s="117"/>
      <c r="K95" s="117"/>
      <c r="L95" s="117"/>
      <c r="M95" s="117"/>
      <c r="N95" s="117"/>
      <c r="O95" s="117"/>
      <c r="P95" s="117"/>
      <c r="Q95" s="117"/>
      <c r="R95" s="118"/>
    </row>
    <row r="96" spans="1:18" ht="187.5" customHeight="1" thickBot="1" x14ac:dyDescent="0.45">
      <c r="A96" s="13" t="s">
        <v>15</v>
      </c>
      <c r="B96" s="117" t="str">
        <f>IF(PRODUCT($U$11:$U$39),AA30,"")</f>
        <v/>
      </c>
      <c r="C96" s="117"/>
      <c r="D96" s="117"/>
      <c r="E96" s="117"/>
      <c r="F96" s="117"/>
      <c r="G96" s="117"/>
      <c r="H96" s="117"/>
      <c r="I96" s="117"/>
      <c r="J96" s="117"/>
      <c r="K96" s="117"/>
      <c r="L96" s="117"/>
      <c r="M96" s="117"/>
      <c r="N96" s="117"/>
      <c r="O96" s="117"/>
      <c r="P96" s="117"/>
      <c r="Q96" s="117"/>
      <c r="R96" s="118"/>
    </row>
    <row r="97" spans="1:55" ht="187.5" customHeight="1" thickBot="1" x14ac:dyDescent="0.45">
      <c r="A97" s="14" t="s">
        <v>16</v>
      </c>
      <c r="B97" s="117" t="str">
        <f>IF(PRODUCT($U$11:$U$39),AA39,"")</f>
        <v/>
      </c>
      <c r="C97" s="117"/>
      <c r="D97" s="117"/>
      <c r="E97" s="117"/>
      <c r="F97" s="117"/>
      <c r="G97" s="117"/>
      <c r="H97" s="117"/>
      <c r="I97" s="117"/>
      <c r="J97" s="117"/>
      <c r="K97" s="117"/>
      <c r="L97" s="117"/>
      <c r="M97" s="117"/>
      <c r="N97" s="117"/>
      <c r="O97" s="117"/>
      <c r="P97" s="117"/>
      <c r="Q97" s="117"/>
      <c r="R97" s="118"/>
    </row>
    <row r="98" spans="1:55" s="35" customFormat="1" ht="9.9" customHeight="1" x14ac:dyDescent="0.3">
      <c r="R98" s="16" t="str">
        <f ca="1">MID(CELL("Dateiname"),SEARCH("[",CELL("Dateiname"))+1,SEARCH("]",CELL("Dateiname"))-SEARCH("[",CELL("Dateiname"))-1)</f>
        <v>Tool_Ver_J final.xlsx</v>
      </c>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row>
    <row r="99" spans="1:55" x14ac:dyDescent="0.4">
      <c r="A99" s="102" t="s">
        <v>5</v>
      </c>
      <c r="B99" s="103"/>
      <c r="C99" s="103"/>
      <c r="D99" s="103"/>
      <c r="E99" s="103"/>
      <c r="F99" s="103"/>
      <c r="G99" s="103"/>
      <c r="H99" s="103"/>
      <c r="I99" s="103"/>
      <c r="J99" s="103"/>
      <c r="K99" s="104"/>
      <c r="Q99" s="4"/>
      <c r="R99" s="5"/>
    </row>
    <row r="100" spans="1:55" x14ac:dyDescent="0.4">
      <c r="A100" s="105">
        <f>$H$1</f>
        <v>0</v>
      </c>
      <c r="B100" s="106"/>
      <c r="C100" s="106"/>
      <c r="D100" s="106"/>
      <c r="E100" s="106"/>
      <c r="F100" s="106"/>
      <c r="G100" s="106"/>
      <c r="H100" s="106"/>
      <c r="I100" s="106"/>
      <c r="J100" s="106"/>
      <c r="K100" s="107"/>
      <c r="Q100" s="4"/>
      <c r="R100" s="5"/>
    </row>
    <row r="101" spans="1:55" x14ac:dyDescent="0.4">
      <c r="A101" s="108"/>
      <c r="B101" s="109"/>
      <c r="C101" s="109"/>
      <c r="D101" s="109"/>
      <c r="E101" s="109"/>
      <c r="F101" s="109"/>
      <c r="G101" s="109"/>
      <c r="H101" s="109"/>
      <c r="I101" s="109"/>
      <c r="J101" s="109"/>
      <c r="K101" s="110"/>
      <c r="Q101" s="4"/>
      <c r="R101" s="5"/>
    </row>
    <row r="102" spans="1:55" x14ac:dyDescent="0.4">
      <c r="A102" s="102" t="str">
        <f>CONCATENATE("Lernfeld ",$H$2," : ")</f>
        <v xml:space="preserve">Lernfeld 0 : </v>
      </c>
      <c r="B102" s="103"/>
      <c r="C102" s="103"/>
      <c r="D102" s="103"/>
      <c r="E102" s="103"/>
      <c r="F102" s="103"/>
      <c r="G102" s="103"/>
      <c r="H102" s="103"/>
      <c r="I102" s="103"/>
      <c r="J102" s="103"/>
      <c r="K102" s="104"/>
    </row>
    <row r="103" spans="1:55" x14ac:dyDescent="0.4">
      <c r="A103" s="105">
        <f>$H$3</f>
        <v>0</v>
      </c>
      <c r="B103" s="106"/>
      <c r="C103" s="106"/>
      <c r="D103" s="106"/>
      <c r="E103" s="106"/>
      <c r="F103" s="106"/>
      <c r="G103" s="106"/>
      <c r="H103" s="106"/>
      <c r="I103" s="106"/>
      <c r="J103" s="106"/>
      <c r="K103" s="107"/>
    </row>
    <row r="104" spans="1:55" ht="15" customHeight="1" x14ac:dyDescent="0.4">
      <c r="A104" s="108"/>
      <c r="B104" s="109"/>
      <c r="C104" s="109"/>
      <c r="D104" s="109"/>
      <c r="E104" s="109"/>
      <c r="F104" s="109"/>
      <c r="G104" s="109"/>
      <c r="H104" s="109"/>
      <c r="I104" s="109"/>
      <c r="J104" s="109"/>
      <c r="K104" s="110"/>
    </row>
    <row r="105" spans="1:55" x14ac:dyDescent="0.4">
      <c r="A105" s="99" t="str">
        <f>CONCATENATE("Lernsituation ",$H$2,".",$P$2," : ")</f>
        <v xml:space="preserve">Lernsituation 0.6 : </v>
      </c>
      <c r="B105" s="100"/>
      <c r="C105" s="100"/>
      <c r="D105" s="100"/>
      <c r="E105" s="100"/>
      <c r="F105" s="100"/>
      <c r="G105" s="100"/>
      <c r="H105" s="100"/>
      <c r="I105" s="100"/>
      <c r="J105" s="100"/>
      <c r="K105" s="101"/>
    </row>
    <row r="106" spans="1:55" x14ac:dyDescent="0.4">
      <c r="A106" s="105" t="str">
        <f>$H$4</f>
        <v>-</v>
      </c>
      <c r="B106" s="106"/>
      <c r="C106" s="106"/>
      <c r="D106" s="106"/>
      <c r="E106" s="106"/>
      <c r="F106" s="106"/>
      <c r="G106" s="106"/>
      <c r="H106" s="106"/>
      <c r="I106" s="106"/>
      <c r="J106" s="106"/>
      <c r="K106" s="107"/>
    </row>
    <row r="107" spans="1:55" x14ac:dyDescent="0.4">
      <c r="A107" s="108"/>
      <c r="B107" s="109"/>
      <c r="C107" s="109"/>
      <c r="D107" s="109"/>
      <c r="E107" s="109"/>
      <c r="F107" s="109"/>
      <c r="G107" s="109"/>
      <c r="H107" s="109"/>
      <c r="I107" s="109"/>
      <c r="J107" s="109"/>
      <c r="K107" s="110"/>
    </row>
    <row r="108" spans="1:55" ht="15" thickBot="1" x14ac:dyDescent="0.45">
      <c r="A108" s="119" t="s">
        <v>37</v>
      </c>
      <c r="B108" s="120"/>
      <c r="C108" s="121" t="str">
        <f>$H$5</f>
        <v>-</v>
      </c>
      <c r="D108" s="113"/>
      <c r="E108" s="114"/>
      <c r="F108" s="119" t="s">
        <v>36</v>
      </c>
      <c r="G108" s="120"/>
      <c r="H108" s="113" t="str">
        <f>$N$5</f>
        <v>-</v>
      </c>
      <c r="I108" s="113"/>
      <c r="J108" s="113"/>
      <c r="K108" s="114"/>
    </row>
    <row r="109" spans="1:55" ht="25.5" customHeight="1" thickBot="1" x14ac:dyDescent="0.75">
      <c r="A109" s="94" t="s">
        <v>79</v>
      </c>
      <c r="B109" s="95"/>
      <c r="C109" s="95"/>
      <c r="D109" s="95"/>
      <c r="E109" s="95"/>
      <c r="F109" s="95"/>
      <c r="G109" s="95"/>
      <c r="H109" s="95"/>
      <c r="I109" s="95"/>
      <c r="J109" s="95"/>
      <c r="K109" s="95"/>
      <c r="L109" s="95"/>
      <c r="M109" s="95"/>
      <c r="N109" s="95"/>
      <c r="O109" s="95"/>
      <c r="P109" s="95"/>
      <c r="Q109" s="95"/>
      <c r="R109" s="96"/>
    </row>
    <row r="110" spans="1:55" ht="187.5" customHeight="1" thickBot="1" x14ac:dyDescent="0.45">
      <c r="A110" s="12" t="s">
        <v>14</v>
      </c>
      <c r="B110" s="117" t="str">
        <f>IF(PRODUCT($U$11:$U$39),AB19,"")</f>
        <v/>
      </c>
      <c r="C110" s="117"/>
      <c r="D110" s="117"/>
      <c r="E110" s="117"/>
      <c r="F110" s="117"/>
      <c r="G110" s="117"/>
      <c r="H110" s="117"/>
      <c r="I110" s="117"/>
      <c r="J110" s="117"/>
      <c r="K110" s="117"/>
      <c r="L110" s="117"/>
      <c r="M110" s="117"/>
      <c r="N110" s="117"/>
      <c r="O110" s="117"/>
      <c r="P110" s="117"/>
      <c r="Q110" s="117"/>
      <c r="R110" s="118"/>
    </row>
    <row r="111" spans="1:55" ht="187.5" customHeight="1" thickBot="1" x14ac:dyDescent="0.45">
      <c r="A111" s="13" t="s">
        <v>15</v>
      </c>
      <c r="B111" s="117" t="str">
        <f>IF(PRODUCT($U$11:$U$39),AB30,"")</f>
        <v/>
      </c>
      <c r="C111" s="117"/>
      <c r="D111" s="117"/>
      <c r="E111" s="117"/>
      <c r="F111" s="117"/>
      <c r="G111" s="117"/>
      <c r="H111" s="117"/>
      <c r="I111" s="117"/>
      <c r="J111" s="117"/>
      <c r="K111" s="117"/>
      <c r="L111" s="117"/>
      <c r="M111" s="117"/>
      <c r="N111" s="117"/>
      <c r="O111" s="117"/>
      <c r="P111" s="117"/>
      <c r="Q111" s="117"/>
      <c r="R111" s="118"/>
    </row>
    <row r="112" spans="1:55" ht="187.5" customHeight="1" thickBot="1" x14ac:dyDescent="0.45">
      <c r="A112" s="14" t="s">
        <v>16</v>
      </c>
      <c r="B112" s="117" t="str">
        <f>IF(PRODUCT($U$11:$U$39),AB39,"")</f>
        <v/>
      </c>
      <c r="C112" s="117"/>
      <c r="D112" s="117"/>
      <c r="E112" s="117"/>
      <c r="F112" s="117"/>
      <c r="G112" s="117"/>
      <c r="H112" s="117"/>
      <c r="I112" s="117"/>
      <c r="J112" s="117"/>
      <c r="K112" s="117"/>
      <c r="L112" s="117"/>
      <c r="M112" s="117"/>
      <c r="N112" s="117"/>
      <c r="O112" s="117"/>
      <c r="P112" s="117"/>
      <c r="Q112" s="117"/>
      <c r="R112" s="118"/>
    </row>
    <row r="113" spans="18:55" s="35" customFormat="1" ht="9.9" customHeight="1" x14ac:dyDescent="0.3">
      <c r="R113" s="16" t="str">
        <f ca="1">MID(CELL("Dateiname"),SEARCH("[",CELL("Dateiname"))+1,SEARCH("]",CELL("Dateiname"))-SEARCH("[",CELL("Dateiname"))-1)</f>
        <v>Tool_Ver_J final.xlsx</v>
      </c>
      <c r="S113" s="36"/>
      <c r="T113" s="36"/>
      <c r="U113" s="36"/>
      <c r="V113" s="36"/>
      <c r="W113" s="36"/>
      <c r="X113" s="36"/>
      <c r="Y113" s="36"/>
      <c r="Z113" s="36"/>
      <c r="AA113" s="36"/>
      <c r="AB113" s="36"/>
      <c r="AC113" s="36"/>
      <c r="AD113" s="36"/>
      <c r="AE113" s="36"/>
      <c r="AF113" s="36"/>
      <c r="AG113" s="36"/>
      <c r="AH113" s="36"/>
      <c r="AI113" s="36"/>
      <c r="AJ113" s="36"/>
      <c r="AK113" s="36"/>
      <c r="AL113" s="36"/>
      <c r="AM113" s="36"/>
      <c r="AN113" s="36"/>
      <c r="AO113" s="36"/>
      <c r="AP113" s="36"/>
      <c r="AQ113" s="36"/>
      <c r="AR113" s="36"/>
      <c r="AS113" s="36"/>
      <c r="AT113" s="36"/>
      <c r="AU113" s="36"/>
      <c r="AV113" s="36"/>
      <c r="AW113" s="36"/>
      <c r="AX113" s="36"/>
      <c r="AY113" s="36"/>
      <c r="AZ113" s="36"/>
      <c r="BA113" s="36"/>
      <c r="BB113" s="36"/>
      <c r="BC113" s="36"/>
    </row>
  </sheetData>
  <mergeCells count="181">
    <mergeCell ref="A4:G4"/>
    <mergeCell ref="H4:R4"/>
    <mergeCell ref="A5:G5"/>
    <mergeCell ref="H5:J5"/>
    <mergeCell ref="K5:M5"/>
    <mergeCell ref="N5:R5"/>
    <mergeCell ref="A1:G1"/>
    <mergeCell ref="H1:R1"/>
    <mergeCell ref="A2:G2"/>
    <mergeCell ref="I2:O2"/>
    <mergeCell ref="Q2:R2"/>
    <mergeCell ref="A3:G3"/>
    <mergeCell ref="H3:R3"/>
    <mergeCell ref="C12:L12"/>
    <mergeCell ref="M12:N12"/>
    <mergeCell ref="C17:L17"/>
    <mergeCell ref="M17:N17"/>
    <mergeCell ref="O17:R17"/>
    <mergeCell ref="C18:L18"/>
    <mergeCell ref="M18:N18"/>
    <mergeCell ref="O18:R18"/>
    <mergeCell ref="C15:L15"/>
    <mergeCell ref="O12:R12"/>
    <mergeCell ref="C13:L13"/>
    <mergeCell ref="M13:N13"/>
    <mergeCell ref="O13:R13"/>
    <mergeCell ref="C14:L14"/>
    <mergeCell ref="M14:N14"/>
    <mergeCell ref="O14:R14"/>
    <mergeCell ref="B10:L10"/>
    <mergeCell ref="M10:N10"/>
    <mergeCell ref="O10:R10"/>
    <mergeCell ref="A20:A30"/>
    <mergeCell ref="C20:L20"/>
    <mergeCell ref="M20:N20"/>
    <mergeCell ref="O20:R20"/>
    <mergeCell ref="C21:L21"/>
    <mergeCell ref="M21:N21"/>
    <mergeCell ref="O21:R21"/>
    <mergeCell ref="C24:L24"/>
    <mergeCell ref="M24:N24"/>
    <mergeCell ref="O24:R24"/>
    <mergeCell ref="C25:L25"/>
    <mergeCell ref="M25:N25"/>
    <mergeCell ref="O25:R25"/>
    <mergeCell ref="C22:L22"/>
    <mergeCell ref="M22:N22"/>
    <mergeCell ref="O22:R22"/>
    <mergeCell ref="O27:R27"/>
    <mergeCell ref="A11:A19"/>
    <mergeCell ref="C11:L11"/>
    <mergeCell ref="M11:N11"/>
    <mergeCell ref="O11:R11"/>
    <mergeCell ref="O38:R38"/>
    <mergeCell ref="C30:L30"/>
    <mergeCell ref="M15:N15"/>
    <mergeCell ref="O15:R15"/>
    <mergeCell ref="C16:L16"/>
    <mergeCell ref="M16:N16"/>
    <mergeCell ref="O16:R16"/>
    <mergeCell ref="C19:L19"/>
    <mergeCell ref="M19:N19"/>
    <mergeCell ref="O19:R19"/>
    <mergeCell ref="C23:L23"/>
    <mergeCell ref="M23:N23"/>
    <mergeCell ref="O23:R23"/>
    <mergeCell ref="C28:L28"/>
    <mergeCell ref="M28:N28"/>
    <mergeCell ref="O28:R28"/>
    <mergeCell ref="C29:L29"/>
    <mergeCell ref="M29:N29"/>
    <mergeCell ref="O29:R29"/>
    <mergeCell ref="C26:L26"/>
    <mergeCell ref="M26:N26"/>
    <mergeCell ref="O26:R26"/>
    <mergeCell ref="C27:L27"/>
    <mergeCell ref="M27:N27"/>
    <mergeCell ref="O36:R36"/>
    <mergeCell ref="C33:L33"/>
    <mergeCell ref="M33:N33"/>
    <mergeCell ref="O33:R33"/>
    <mergeCell ref="A46:K47"/>
    <mergeCell ref="A48:K48"/>
    <mergeCell ref="A49:K50"/>
    <mergeCell ref="M30:N30"/>
    <mergeCell ref="O30:R30"/>
    <mergeCell ref="C31:L31"/>
    <mergeCell ref="M31:N31"/>
    <mergeCell ref="O31:R31"/>
    <mergeCell ref="C32:L32"/>
    <mergeCell ref="M32:N32"/>
    <mergeCell ref="O32:R32"/>
    <mergeCell ref="C35:L35"/>
    <mergeCell ref="M35:N35"/>
    <mergeCell ref="O35:R35"/>
    <mergeCell ref="O34:R34"/>
    <mergeCell ref="O39:R39"/>
    <mergeCell ref="C37:L37"/>
    <mergeCell ref="M37:N37"/>
    <mergeCell ref="O37:R37"/>
    <mergeCell ref="C38:L38"/>
    <mergeCell ref="A51:B51"/>
    <mergeCell ref="C51:E51"/>
    <mergeCell ref="F51:G51"/>
    <mergeCell ref="H51:K51"/>
    <mergeCell ref="C39:L39"/>
    <mergeCell ref="M39:N39"/>
    <mergeCell ref="A42:K42"/>
    <mergeCell ref="A43:K44"/>
    <mergeCell ref="A45:K45"/>
    <mergeCell ref="A31:A39"/>
    <mergeCell ref="C34:L34"/>
    <mergeCell ref="M34:N34"/>
    <mergeCell ref="C36:L36"/>
    <mergeCell ref="M36:N36"/>
    <mergeCell ref="M38:N38"/>
    <mergeCell ref="A53:B53"/>
    <mergeCell ref="A54:A62"/>
    <mergeCell ref="C54:Q54"/>
    <mergeCell ref="C55:Q55"/>
    <mergeCell ref="C56:Q56"/>
    <mergeCell ref="C57:Q57"/>
    <mergeCell ref="C58:Q58"/>
    <mergeCell ref="C59:Q59"/>
    <mergeCell ref="C60:Q60"/>
    <mergeCell ref="C61:Q61"/>
    <mergeCell ref="C62:Q62"/>
    <mergeCell ref="N53:Q53"/>
    <mergeCell ref="C70:Q70"/>
    <mergeCell ref="C71:Q71"/>
    <mergeCell ref="C72:Q72"/>
    <mergeCell ref="C73:Q73"/>
    <mergeCell ref="A74:A82"/>
    <mergeCell ref="C74:Q74"/>
    <mergeCell ref="C75:Q75"/>
    <mergeCell ref="C76:Q76"/>
    <mergeCell ref="C77:Q77"/>
    <mergeCell ref="C78:Q78"/>
    <mergeCell ref="A63:A73"/>
    <mergeCell ref="C63:Q63"/>
    <mergeCell ref="C64:Q64"/>
    <mergeCell ref="C65:Q65"/>
    <mergeCell ref="C66:Q66"/>
    <mergeCell ref="C67:Q67"/>
    <mergeCell ref="C68:Q68"/>
    <mergeCell ref="C69:Q69"/>
    <mergeCell ref="C79:Q79"/>
    <mergeCell ref="A91:K92"/>
    <mergeCell ref="A93:B93"/>
    <mergeCell ref="C93:E93"/>
    <mergeCell ref="F93:G93"/>
    <mergeCell ref="H93:K93"/>
    <mergeCell ref="C80:Q80"/>
    <mergeCell ref="C81:Q81"/>
    <mergeCell ref="C82:Q82"/>
    <mergeCell ref="A84:K84"/>
    <mergeCell ref="A85:K86"/>
    <mergeCell ref="A9:F9"/>
    <mergeCell ref="G9:L9"/>
    <mergeCell ref="M9:R9"/>
    <mergeCell ref="A109:R109"/>
    <mergeCell ref="B110:R110"/>
    <mergeCell ref="B111:R111"/>
    <mergeCell ref="B112:R112"/>
    <mergeCell ref="A102:K102"/>
    <mergeCell ref="A103:K104"/>
    <mergeCell ref="A105:K105"/>
    <mergeCell ref="A106:K107"/>
    <mergeCell ref="A108:B108"/>
    <mergeCell ref="C108:E108"/>
    <mergeCell ref="F108:G108"/>
    <mergeCell ref="H108:K108"/>
    <mergeCell ref="A94:R94"/>
    <mergeCell ref="B95:R95"/>
    <mergeCell ref="B96:R96"/>
    <mergeCell ref="B97:R97"/>
    <mergeCell ref="A99:K99"/>
    <mergeCell ref="A100:K101"/>
    <mergeCell ref="A87:K87"/>
    <mergeCell ref="A88:K89"/>
    <mergeCell ref="A90:K90"/>
  </mergeCells>
  <conditionalFormatting sqref="R54:R62">
    <cfRule type="colorScale" priority="14">
      <colorScale>
        <cfvo type="num" val="0"/>
        <cfvo type="num" val="1"/>
        <color theme="0"/>
        <color theme="7" tint="0.39997558519241921"/>
      </colorScale>
    </cfRule>
  </conditionalFormatting>
  <conditionalFormatting sqref="R63:R73">
    <cfRule type="colorScale" priority="13">
      <colorScale>
        <cfvo type="num" val="0"/>
        <cfvo type="num" val="1"/>
        <color theme="0"/>
        <color theme="4" tint="-0.249977111117893"/>
      </colorScale>
    </cfRule>
  </conditionalFormatting>
  <conditionalFormatting sqref="R74:R83">
    <cfRule type="colorScale" priority="12">
      <colorScale>
        <cfvo type="num" val="0"/>
        <cfvo type="num" val="1"/>
        <color theme="0"/>
        <color theme="9"/>
      </colorScale>
    </cfRule>
  </conditionalFormatting>
  <conditionalFormatting sqref="R54:R83">
    <cfRule type="cellIs" dxfId="10" priority="11" operator="lessThan">
      <formula>0</formula>
    </cfRule>
  </conditionalFormatting>
  <conditionalFormatting sqref="B54:Q82 B95">
    <cfRule type="cellIs" dxfId="9" priority="10" operator="equal">
      <formula>0</formula>
    </cfRule>
  </conditionalFormatting>
  <conditionalFormatting sqref="B96:B97">
    <cfRule type="cellIs" dxfId="8" priority="9" operator="equal">
      <formula>0</formula>
    </cfRule>
  </conditionalFormatting>
  <conditionalFormatting sqref="R98">
    <cfRule type="colorScale" priority="8">
      <colorScale>
        <cfvo type="num" val="0"/>
        <cfvo type="num" val="1"/>
        <color theme="0"/>
        <color theme="9"/>
      </colorScale>
    </cfRule>
  </conditionalFormatting>
  <conditionalFormatting sqref="R98">
    <cfRule type="cellIs" dxfId="7" priority="7" operator="lessThan">
      <formula>0</formula>
    </cfRule>
  </conditionalFormatting>
  <conditionalFormatting sqref="B110">
    <cfRule type="cellIs" dxfId="6" priority="6" operator="equal">
      <formula>0</formula>
    </cfRule>
  </conditionalFormatting>
  <conditionalFormatting sqref="B111:B112">
    <cfRule type="cellIs" dxfId="5" priority="5" operator="equal">
      <formula>0</formula>
    </cfRule>
  </conditionalFormatting>
  <conditionalFormatting sqref="R113">
    <cfRule type="colorScale" priority="4">
      <colorScale>
        <cfvo type="num" val="0"/>
        <cfvo type="num" val="1"/>
        <color theme="0"/>
        <color theme="9"/>
      </colorScale>
    </cfRule>
  </conditionalFormatting>
  <conditionalFormatting sqref="R113">
    <cfRule type="cellIs" dxfId="4" priority="3" operator="lessThan">
      <formula>0</formula>
    </cfRule>
  </conditionalFormatting>
  <conditionalFormatting sqref="C11:L39">
    <cfRule type="cellIs" dxfId="3" priority="1" operator="equal">
      <formula>0</formula>
    </cfRule>
  </conditionalFormatting>
  <dataValidations disablePrompts="1" count="1">
    <dataValidation type="list" allowBlank="1" showInputMessage="1" showErrorMessage="1" sqref="M11:N39">
      <formula1>$W$4:$W$7</formula1>
    </dataValidation>
  </dataValidations>
  <hyperlinks>
    <hyperlink ref="H7:L9" location="Nutzungshinweise!A1" display=" Zu den Nutzungs- hinweisen"/>
    <hyperlink ref="A9:R9" location="Nutzungshinweise!A1" display=" Zu den Nutzungshinweisen"/>
  </hyperlinks>
  <pageMargins left="0.7" right="0.7" top="0.78740157499999996" bottom="0.78740157499999996" header="0.3" footer="0.3"/>
  <pageSetup paperSize="9" orientation="portrait" r:id="rId1"/>
  <rowBreaks count="2" manualBreakCount="2">
    <brk id="83" max="16383" man="1"/>
    <brk id="98" max="1638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92"/>
  <sheetViews>
    <sheetView topLeftCell="A40" zoomScale="55" zoomScaleNormal="55" zoomScaleSheetLayoutView="130" workbookViewId="0">
      <selection activeCell="S48" sqref="S48"/>
    </sheetView>
  </sheetViews>
  <sheetFormatPr baseColWidth="10" defaultRowHeight="14.6" x14ac:dyDescent="0.4"/>
  <cols>
    <col min="1" max="18" width="4.84375" customWidth="1"/>
    <col min="19" max="19" width="20.69140625" style="17" customWidth="1"/>
    <col min="20" max="25" width="5.69140625" style="17" hidden="1" customWidth="1"/>
    <col min="26" max="29" width="7.07421875" style="17" hidden="1" customWidth="1"/>
    <col min="30" max="30" width="8.84375" style="17" hidden="1" customWidth="1"/>
    <col min="31" max="31" width="27.3046875" style="17" hidden="1" customWidth="1"/>
    <col min="32" max="32" width="21.69140625" style="17" customWidth="1"/>
    <col min="33" max="33" width="11.53515625" style="17"/>
    <col min="34" max="34" width="23.69140625" style="17" customWidth="1"/>
    <col min="35" max="55" width="11.53515625" style="17"/>
  </cols>
  <sheetData>
    <row r="1" spans="1:55" hidden="1" x14ac:dyDescent="0.4">
      <c r="A1" s="180" t="s">
        <v>5</v>
      </c>
      <c r="B1" s="181"/>
      <c r="C1" s="181"/>
      <c r="D1" s="181"/>
      <c r="E1" s="181"/>
      <c r="F1" s="181"/>
      <c r="G1" s="181"/>
      <c r="H1" s="232">
        <f>LS_1!H1</f>
        <v>0</v>
      </c>
      <c r="I1" s="232"/>
      <c r="J1" s="232"/>
      <c r="K1" s="232"/>
      <c r="L1" s="232"/>
      <c r="M1" s="232"/>
      <c r="N1" s="232"/>
      <c r="O1" s="232"/>
      <c r="P1" s="232"/>
      <c r="Q1" s="232"/>
      <c r="R1" s="233"/>
    </row>
    <row r="2" spans="1:55" hidden="1" x14ac:dyDescent="0.4">
      <c r="A2" s="197" t="s">
        <v>6</v>
      </c>
      <c r="B2" s="198"/>
      <c r="C2" s="198"/>
      <c r="D2" s="198"/>
      <c r="E2" s="198"/>
      <c r="F2" s="198"/>
      <c r="G2" s="198"/>
      <c r="H2" s="52">
        <f>LS_1!H2</f>
        <v>0</v>
      </c>
      <c r="I2" s="234" t="s">
        <v>2</v>
      </c>
      <c r="J2" s="235"/>
      <c r="K2" s="235"/>
      <c r="L2" s="235"/>
      <c r="M2" s="235"/>
      <c r="N2" s="235"/>
      <c r="O2" s="236"/>
      <c r="P2" s="52" t="s">
        <v>88</v>
      </c>
      <c r="Q2" s="237"/>
      <c r="R2" s="238"/>
    </row>
    <row r="3" spans="1:55" hidden="1" x14ac:dyDescent="0.4">
      <c r="A3" s="197" t="s">
        <v>1</v>
      </c>
      <c r="B3" s="198"/>
      <c r="C3" s="198"/>
      <c r="D3" s="198"/>
      <c r="E3" s="198"/>
      <c r="F3" s="198"/>
      <c r="G3" s="198"/>
      <c r="H3" s="239">
        <f>LS_1!H3</f>
        <v>0</v>
      </c>
      <c r="I3" s="239"/>
      <c r="J3" s="239"/>
      <c r="K3" s="239"/>
      <c r="L3" s="239"/>
      <c r="M3" s="239"/>
      <c r="N3" s="239"/>
      <c r="O3" s="239"/>
      <c r="P3" s="239"/>
      <c r="Q3" s="239"/>
      <c r="R3" s="240"/>
    </row>
    <row r="4" spans="1:55" s="11" customFormat="1" ht="31.5" hidden="1" customHeight="1" x14ac:dyDescent="0.4">
      <c r="A4" s="192" t="s">
        <v>0</v>
      </c>
      <c r="B4" s="193"/>
      <c r="C4" s="193"/>
      <c r="D4" s="193"/>
      <c r="E4" s="193"/>
      <c r="F4" s="193"/>
      <c r="G4" s="193"/>
      <c r="H4" s="195"/>
      <c r="I4" s="195"/>
      <c r="J4" s="195"/>
      <c r="K4" s="195"/>
      <c r="L4" s="195"/>
      <c r="M4" s="195"/>
      <c r="N4" s="195"/>
      <c r="O4" s="195"/>
      <c r="P4" s="195"/>
      <c r="Q4" s="195"/>
      <c r="R4" s="196"/>
      <c r="S4" s="19"/>
      <c r="T4" s="19"/>
      <c r="U4" s="19"/>
      <c r="V4" s="19"/>
      <c r="W4" s="19" t="s">
        <v>33</v>
      </c>
      <c r="X4" s="19">
        <v>0</v>
      </c>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row>
    <row r="5" spans="1:55" ht="15" hidden="1" thickBot="1" x14ac:dyDescent="0.45">
      <c r="A5" s="185" t="s">
        <v>3</v>
      </c>
      <c r="B5" s="186"/>
      <c r="C5" s="186"/>
      <c r="D5" s="186"/>
      <c r="E5" s="186"/>
      <c r="F5" s="186"/>
      <c r="G5" s="186"/>
      <c r="H5" s="188"/>
      <c r="I5" s="188"/>
      <c r="J5" s="188"/>
      <c r="K5" s="186" t="s">
        <v>4</v>
      </c>
      <c r="L5" s="186"/>
      <c r="M5" s="186"/>
      <c r="N5" s="190"/>
      <c r="O5" s="190"/>
      <c r="P5" s="190"/>
      <c r="Q5" s="190"/>
      <c r="R5" s="191"/>
      <c r="W5" s="17" t="s">
        <v>34</v>
      </c>
      <c r="X5" s="17">
        <v>1</v>
      </c>
    </row>
    <row r="6" spans="1:55" hidden="1" x14ac:dyDescent="0.4">
      <c r="W6" s="17" t="s">
        <v>8</v>
      </c>
      <c r="X6" s="17">
        <v>2</v>
      </c>
    </row>
    <row r="7" spans="1:55" hidden="1" x14ac:dyDescent="0.4">
      <c r="W7" s="17" t="s">
        <v>35</v>
      </c>
      <c r="X7" s="17">
        <v>3</v>
      </c>
    </row>
    <row r="8" spans="1:55" hidden="1" x14ac:dyDescent="0.4"/>
    <row r="9" spans="1:55" ht="15" hidden="1" thickBot="1" x14ac:dyDescent="0.45">
      <c r="AA9" s="17" t="s">
        <v>70</v>
      </c>
      <c r="AB9" s="17" t="s">
        <v>71</v>
      </c>
      <c r="AC9" s="20" t="s">
        <v>72</v>
      </c>
    </row>
    <row r="10" spans="1:55" ht="30.75" hidden="1" customHeight="1" thickBot="1" x14ac:dyDescent="0.45">
      <c r="A10" s="15"/>
      <c r="B10" s="171" t="s">
        <v>74</v>
      </c>
      <c r="C10" s="172"/>
      <c r="D10" s="172"/>
      <c r="E10" s="172"/>
      <c r="F10" s="172"/>
      <c r="G10" s="172"/>
      <c r="H10" s="172"/>
      <c r="I10" s="172"/>
      <c r="J10" s="172"/>
      <c r="K10" s="172"/>
      <c r="L10" s="173"/>
      <c r="M10" s="174" t="s">
        <v>75</v>
      </c>
      <c r="N10" s="175"/>
      <c r="O10" s="174" t="s">
        <v>76</v>
      </c>
      <c r="P10" s="176"/>
      <c r="Q10" s="176"/>
      <c r="R10" s="176"/>
      <c r="S10" s="26" t="s">
        <v>78</v>
      </c>
      <c r="T10" s="24"/>
      <c r="U10" s="24"/>
      <c r="V10" s="25"/>
    </row>
    <row r="11" spans="1:55" s="1" customFormat="1" ht="29.25" hidden="1" customHeight="1" x14ac:dyDescent="0.4">
      <c r="A11" s="167" t="s">
        <v>14</v>
      </c>
      <c r="B11" s="9" t="s">
        <v>38</v>
      </c>
      <c r="C11" s="157" t="s">
        <v>7</v>
      </c>
      <c r="D11" s="157"/>
      <c r="E11" s="157"/>
      <c r="F11" s="157"/>
      <c r="G11" s="157"/>
      <c r="H11" s="157"/>
      <c r="I11" s="157"/>
      <c r="J11" s="157"/>
      <c r="K11" s="157"/>
      <c r="L11" s="158"/>
      <c r="M11" s="159" t="s">
        <v>34</v>
      </c>
      <c r="N11" s="160"/>
      <c r="O11" s="161"/>
      <c r="P11" s="162"/>
      <c r="Q11" s="162"/>
      <c r="R11" s="163"/>
      <c r="S11" s="38"/>
      <c r="T11" s="21">
        <f t="shared" ref="T11:T39" si="0">IF(OR(ISBLANK(M11),ISBLANK(C11)),-1,VLOOKUP(M11,$W$4:$X$7,2,)/3)</f>
        <v>0.33333333333333331</v>
      </c>
      <c r="U11" s="21">
        <f t="shared" ref="U11:U39" si="1">IF(ISNONTEXT(C11)=ISNONTEXT(M11),1,0)</f>
        <v>1</v>
      </c>
      <c r="V11" s="21">
        <f t="shared" ref="V11:V39" si="2">IF(PRODUCT($U$11:$U$39),T11,-1)</f>
        <v>0.33333333333333331</v>
      </c>
      <c r="W11" s="18"/>
      <c r="X11" s="18"/>
      <c r="Y11" s="18"/>
      <c r="Z11" s="18"/>
      <c r="AA11" s="22" t="str">
        <f>IF(ISBLANK(O11),"",CONCATENATE(AA10,$AA$9,$B11,$AB$9,O11))</f>
        <v/>
      </c>
      <c r="AB11" s="22" t="str">
        <f>IF(ISBLANK(S11),"",CONCATENATE(AB10,$AA$9,$B11,$AB$9,S11))</f>
        <v/>
      </c>
      <c r="AC11" s="17"/>
      <c r="AD11" s="23"/>
      <c r="AE11" s="18"/>
      <c r="AF11" s="18"/>
      <c r="AG11" s="23"/>
      <c r="AH11" s="18"/>
      <c r="AI11" s="18"/>
      <c r="AJ11" s="18"/>
      <c r="AK11" s="18"/>
      <c r="AL11" s="18"/>
      <c r="AM11" s="18"/>
      <c r="AN11" s="18"/>
      <c r="AO11" s="18"/>
      <c r="AP11" s="18"/>
      <c r="AQ11" s="18"/>
      <c r="AR11" s="18"/>
      <c r="AS11" s="18"/>
      <c r="AT11" s="18"/>
      <c r="AU11" s="18"/>
      <c r="AV11" s="18"/>
      <c r="AW11" s="18"/>
      <c r="AX11" s="18"/>
      <c r="AY11" s="18"/>
      <c r="AZ11" s="18"/>
      <c r="BA11" s="18"/>
      <c r="BB11" s="18"/>
      <c r="BC11" s="18"/>
    </row>
    <row r="12" spans="1:55" ht="29.25" hidden="1" customHeight="1" x14ac:dyDescent="0.4">
      <c r="A12" s="168"/>
      <c r="B12" s="10" t="s">
        <v>39</v>
      </c>
      <c r="C12" s="135" t="s">
        <v>9</v>
      </c>
      <c r="D12" s="135"/>
      <c r="E12" s="135"/>
      <c r="F12" s="135"/>
      <c r="G12" s="135"/>
      <c r="H12" s="135"/>
      <c r="I12" s="135"/>
      <c r="J12" s="135"/>
      <c r="K12" s="135"/>
      <c r="L12" s="136"/>
      <c r="M12" s="137" t="s">
        <v>34</v>
      </c>
      <c r="N12" s="138"/>
      <c r="O12" s="139"/>
      <c r="P12" s="140"/>
      <c r="Q12" s="140"/>
      <c r="R12" s="141"/>
      <c r="S12" s="39"/>
      <c r="T12" s="21">
        <f t="shared" si="0"/>
        <v>0.33333333333333331</v>
      </c>
      <c r="U12" s="21">
        <f t="shared" si="1"/>
        <v>1</v>
      </c>
      <c r="V12" s="21">
        <f t="shared" si="2"/>
        <v>0.33333333333333331</v>
      </c>
      <c r="W12" s="18"/>
      <c r="X12" s="18"/>
      <c r="AA12" s="22" t="str">
        <f t="shared" ref="AA12:AA19" si="3">IF(ISBLANK(O12),AA11,CONCATENATE(AA11,$AC$9,$AA$9,B12,$AB$9,O12))</f>
        <v/>
      </c>
      <c r="AB12" s="22" t="str">
        <f>IF(ISBLANK(S12),AB11,CONCATENATE(AB11,$AC$9,$AA$9,B12,$AB$9,S12))</f>
        <v/>
      </c>
    </row>
    <row r="13" spans="1:55" ht="29.25" hidden="1" customHeight="1" x14ac:dyDescent="0.4">
      <c r="A13" s="168"/>
      <c r="B13" s="10" t="s">
        <v>40</v>
      </c>
      <c r="C13" s="135" t="s">
        <v>10</v>
      </c>
      <c r="D13" s="135"/>
      <c r="E13" s="135"/>
      <c r="F13" s="135"/>
      <c r="G13" s="135"/>
      <c r="H13" s="135"/>
      <c r="I13" s="135"/>
      <c r="J13" s="135"/>
      <c r="K13" s="135"/>
      <c r="L13" s="136"/>
      <c r="M13" s="137" t="s">
        <v>8</v>
      </c>
      <c r="N13" s="138"/>
      <c r="O13" s="170"/>
      <c r="P13" s="140"/>
      <c r="Q13" s="140"/>
      <c r="R13" s="141"/>
      <c r="S13" s="39"/>
      <c r="T13" s="21">
        <f t="shared" si="0"/>
        <v>0.66666666666666663</v>
      </c>
      <c r="U13" s="21">
        <f t="shared" si="1"/>
        <v>1</v>
      </c>
      <c r="V13" s="21">
        <f t="shared" si="2"/>
        <v>0.66666666666666663</v>
      </c>
      <c r="W13" s="18"/>
      <c r="X13" s="18"/>
      <c r="AA13" s="22" t="str">
        <f t="shared" si="3"/>
        <v/>
      </c>
      <c r="AB13" s="22" t="str">
        <f t="shared" ref="AB13:AB19" si="4">IF(ISBLANK(S13),AB12,CONCATENATE(AB12,$AC$9,$AA$9,B13,$AB$9,S13))</f>
        <v/>
      </c>
    </row>
    <row r="14" spans="1:55" ht="29.25" hidden="1" customHeight="1" x14ac:dyDescent="0.4">
      <c r="A14" s="168"/>
      <c r="B14" s="10" t="s">
        <v>41</v>
      </c>
      <c r="C14" s="135" t="s">
        <v>11</v>
      </c>
      <c r="D14" s="135"/>
      <c r="E14" s="135"/>
      <c r="F14" s="135"/>
      <c r="G14" s="135"/>
      <c r="H14" s="135"/>
      <c r="I14" s="135"/>
      <c r="J14" s="135"/>
      <c r="K14" s="135"/>
      <c r="L14" s="136"/>
      <c r="M14" s="137" t="s">
        <v>34</v>
      </c>
      <c r="N14" s="138"/>
      <c r="O14" s="139"/>
      <c r="P14" s="140"/>
      <c r="Q14" s="140"/>
      <c r="R14" s="141"/>
      <c r="S14" s="39"/>
      <c r="T14" s="21">
        <f t="shared" si="0"/>
        <v>0.33333333333333331</v>
      </c>
      <c r="U14" s="21">
        <f t="shared" si="1"/>
        <v>1</v>
      </c>
      <c r="V14" s="21">
        <f t="shared" si="2"/>
        <v>0.33333333333333331</v>
      </c>
      <c r="W14" s="18"/>
      <c r="X14" s="18"/>
      <c r="AA14" s="22" t="str">
        <f t="shared" si="3"/>
        <v/>
      </c>
      <c r="AB14" s="22" t="str">
        <f t="shared" si="4"/>
        <v/>
      </c>
    </row>
    <row r="15" spans="1:55" ht="29.25" hidden="1" customHeight="1" x14ac:dyDescent="0.4">
      <c r="A15" s="168"/>
      <c r="B15" s="10" t="s">
        <v>42</v>
      </c>
      <c r="C15" s="135" t="s">
        <v>77</v>
      </c>
      <c r="D15" s="135"/>
      <c r="E15" s="135"/>
      <c r="F15" s="135"/>
      <c r="G15" s="135"/>
      <c r="H15" s="135"/>
      <c r="I15" s="135"/>
      <c r="J15" s="135"/>
      <c r="K15" s="135"/>
      <c r="L15" s="136"/>
      <c r="M15" s="137" t="s">
        <v>34</v>
      </c>
      <c r="N15" s="138"/>
      <c r="O15" s="139"/>
      <c r="P15" s="140"/>
      <c r="Q15" s="140"/>
      <c r="R15" s="141"/>
      <c r="S15" s="39"/>
      <c r="T15" s="21">
        <f t="shared" si="0"/>
        <v>0.33333333333333331</v>
      </c>
      <c r="U15" s="21">
        <f t="shared" si="1"/>
        <v>1</v>
      </c>
      <c r="V15" s="21">
        <f t="shared" si="2"/>
        <v>0.33333333333333331</v>
      </c>
      <c r="W15" s="18"/>
      <c r="X15" s="18"/>
      <c r="AA15" s="22" t="str">
        <f t="shared" si="3"/>
        <v/>
      </c>
      <c r="AB15" s="22" t="str">
        <f t="shared" si="4"/>
        <v/>
      </c>
    </row>
    <row r="16" spans="1:55" ht="29.25" hidden="1" customHeight="1" x14ac:dyDescent="0.4">
      <c r="A16" s="168"/>
      <c r="B16" s="10" t="s">
        <v>43</v>
      </c>
      <c r="C16" s="135" t="s">
        <v>12</v>
      </c>
      <c r="D16" s="135"/>
      <c r="E16" s="135"/>
      <c r="F16" s="135"/>
      <c r="G16" s="135"/>
      <c r="H16" s="135"/>
      <c r="I16" s="135"/>
      <c r="J16" s="135"/>
      <c r="K16" s="135"/>
      <c r="L16" s="136"/>
      <c r="M16" s="137" t="s">
        <v>34</v>
      </c>
      <c r="N16" s="138"/>
      <c r="O16" s="139"/>
      <c r="P16" s="140"/>
      <c r="Q16" s="140"/>
      <c r="R16" s="141"/>
      <c r="S16" s="39"/>
      <c r="T16" s="21">
        <f t="shared" si="0"/>
        <v>0.33333333333333331</v>
      </c>
      <c r="U16" s="21">
        <f t="shared" si="1"/>
        <v>1</v>
      </c>
      <c r="V16" s="21">
        <f t="shared" si="2"/>
        <v>0.33333333333333331</v>
      </c>
      <c r="W16" s="18"/>
      <c r="X16" s="18"/>
      <c r="AA16" s="22" t="str">
        <f t="shared" si="3"/>
        <v/>
      </c>
      <c r="AB16" s="22" t="str">
        <f t="shared" si="4"/>
        <v/>
      </c>
    </row>
    <row r="17" spans="1:28" ht="29.25" hidden="1" customHeight="1" x14ac:dyDescent="0.4">
      <c r="A17" s="168"/>
      <c r="B17" s="10" t="s">
        <v>44</v>
      </c>
      <c r="C17" s="135" t="s">
        <v>13</v>
      </c>
      <c r="D17" s="135"/>
      <c r="E17" s="135"/>
      <c r="F17" s="135"/>
      <c r="G17" s="135"/>
      <c r="H17" s="135"/>
      <c r="I17" s="135"/>
      <c r="J17" s="135"/>
      <c r="K17" s="135"/>
      <c r="L17" s="136"/>
      <c r="M17" s="137" t="s">
        <v>35</v>
      </c>
      <c r="N17" s="138"/>
      <c r="O17" s="139"/>
      <c r="P17" s="140"/>
      <c r="Q17" s="140"/>
      <c r="R17" s="141"/>
      <c r="S17" s="39"/>
      <c r="T17" s="21">
        <f t="shared" si="0"/>
        <v>1</v>
      </c>
      <c r="U17" s="21">
        <f t="shared" si="1"/>
        <v>1</v>
      </c>
      <c r="V17" s="21">
        <f t="shared" si="2"/>
        <v>1</v>
      </c>
      <c r="W17" s="18"/>
      <c r="X17" s="18"/>
      <c r="AA17" s="22" t="str">
        <f t="shared" si="3"/>
        <v/>
      </c>
      <c r="AB17" s="22" t="str">
        <f t="shared" si="4"/>
        <v/>
      </c>
    </row>
    <row r="18" spans="1:28" ht="29.25" hidden="1" customHeight="1" x14ac:dyDescent="0.4">
      <c r="A18" s="168"/>
      <c r="B18" s="10" t="s">
        <v>45</v>
      </c>
      <c r="C18" s="135">
        <f>LS_1!C18</f>
        <v>0</v>
      </c>
      <c r="D18" s="135"/>
      <c r="E18" s="135"/>
      <c r="F18" s="135"/>
      <c r="G18" s="135"/>
      <c r="H18" s="135"/>
      <c r="I18" s="135"/>
      <c r="J18" s="135"/>
      <c r="K18" s="135"/>
      <c r="L18" s="136"/>
      <c r="M18" s="137"/>
      <c r="N18" s="138"/>
      <c r="O18" s="139"/>
      <c r="P18" s="140"/>
      <c r="Q18" s="140"/>
      <c r="R18" s="141"/>
      <c r="S18" s="39"/>
      <c r="T18" s="21">
        <f t="shared" si="0"/>
        <v>-1</v>
      </c>
      <c r="U18" s="21">
        <f t="shared" si="1"/>
        <v>1</v>
      </c>
      <c r="V18" s="21">
        <f t="shared" si="2"/>
        <v>-1</v>
      </c>
      <c r="W18" s="18"/>
      <c r="X18" s="18"/>
      <c r="AA18" s="22" t="str">
        <f t="shared" si="3"/>
        <v/>
      </c>
      <c r="AB18" s="22" t="str">
        <f t="shared" si="4"/>
        <v/>
      </c>
    </row>
    <row r="19" spans="1:28" ht="29.25" hidden="1" customHeight="1" thickBot="1" x14ac:dyDescent="0.45">
      <c r="A19" s="169"/>
      <c r="B19" s="37" t="s">
        <v>46</v>
      </c>
      <c r="C19" s="241">
        <f>LS_1!C19</f>
        <v>0</v>
      </c>
      <c r="D19" s="241"/>
      <c r="E19" s="241"/>
      <c r="F19" s="241"/>
      <c r="G19" s="241"/>
      <c r="H19" s="241"/>
      <c r="I19" s="241"/>
      <c r="J19" s="241"/>
      <c r="K19" s="241"/>
      <c r="L19" s="242"/>
      <c r="M19" s="144"/>
      <c r="N19" s="145"/>
      <c r="O19" s="151"/>
      <c r="P19" s="152"/>
      <c r="Q19" s="152"/>
      <c r="R19" s="153"/>
      <c r="S19" s="40"/>
      <c r="T19" s="21">
        <f t="shared" si="0"/>
        <v>-1</v>
      </c>
      <c r="U19" s="21">
        <f t="shared" si="1"/>
        <v>1</v>
      </c>
      <c r="V19" s="21">
        <f t="shared" si="2"/>
        <v>-1</v>
      </c>
      <c r="W19" s="18"/>
      <c r="X19" s="18"/>
      <c r="AA19" s="22" t="str">
        <f t="shared" si="3"/>
        <v/>
      </c>
      <c r="AB19" s="22" t="str">
        <f t="shared" si="4"/>
        <v/>
      </c>
    </row>
    <row r="20" spans="1:28" ht="29.25" hidden="1" customHeight="1" x14ac:dyDescent="0.4">
      <c r="A20" s="164" t="s">
        <v>15</v>
      </c>
      <c r="B20" s="9" t="s">
        <v>47</v>
      </c>
      <c r="C20" s="157" t="s">
        <v>17</v>
      </c>
      <c r="D20" s="157"/>
      <c r="E20" s="157"/>
      <c r="F20" s="157"/>
      <c r="G20" s="157"/>
      <c r="H20" s="157"/>
      <c r="I20" s="157"/>
      <c r="J20" s="157"/>
      <c r="K20" s="157"/>
      <c r="L20" s="158"/>
      <c r="M20" s="159" t="s">
        <v>34</v>
      </c>
      <c r="N20" s="160"/>
      <c r="O20" s="161"/>
      <c r="P20" s="162"/>
      <c r="Q20" s="162"/>
      <c r="R20" s="163"/>
      <c r="S20" s="41"/>
      <c r="T20" s="21">
        <f t="shared" si="0"/>
        <v>0.33333333333333331</v>
      </c>
      <c r="U20" s="21">
        <f t="shared" si="1"/>
        <v>1</v>
      </c>
      <c r="V20" s="21">
        <f t="shared" si="2"/>
        <v>0.33333333333333331</v>
      </c>
      <c r="X20" s="18"/>
      <c r="AA20" s="22" t="str">
        <f>IF(ISBLANK(O20),"",CONCATENATE(AA10,$AA$9,B20,$AB$9,O20))</f>
        <v/>
      </c>
      <c r="AB20" s="22" t="str">
        <f>IF(ISBLANK(S20),"",CONCATENATE(AB10,$AA$9,$B20,$AB$9,S20))</f>
        <v/>
      </c>
    </row>
    <row r="21" spans="1:28" ht="29.25" hidden="1" customHeight="1" x14ac:dyDescent="0.4">
      <c r="A21" s="165"/>
      <c r="B21" s="10" t="s">
        <v>48</v>
      </c>
      <c r="C21" s="135" t="s">
        <v>18</v>
      </c>
      <c r="D21" s="135"/>
      <c r="E21" s="135"/>
      <c r="F21" s="135"/>
      <c r="G21" s="135"/>
      <c r="H21" s="135"/>
      <c r="I21" s="135"/>
      <c r="J21" s="135"/>
      <c r="K21" s="135"/>
      <c r="L21" s="136"/>
      <c r="M21" s="137" t="s">
        <v>8</v>
      </c>
      <c r="N21" s="138"/>
      <c r="O21" s="139"/>
      <c r="P21" s="140"/>
      <c r="Q21" s="140"/>
      <c r="R21" s="141"/>
      <c r="S21" s="39"/>
      <c r="T21" s="21">
        <f t="shared" si="0"/>
        <v>0.66666666666666663</v>
      </c>
      <c r="U21" s="21">
        <f t="shared" si="1"/>
        <v>1</v>
      </c>
      <c r="V21" s="21">
        <f t="shared" si="2"/>
        <v>0.66666666666666663</v>
      </c>
      <c r="X21" s="18"/>
      <c r="AA21" s="22" t="str">
        <f t="shared" ref="AA21:AA30" si="5">IF(ISBLANK(O21),AA20,CONCATENATE(AA20,$AC$9,$AA$9,B21,$AB$9,O21))</f>
        <v/>
      </c>
      <c r="AB21" s="22" t="str">
        <f>IF(ISBLANK(S21),AB20,CONCATENATE(AB20,$AC$9,$AA$9,B21,$AB$9,S21))</f>
        <v/>
      </c>
    </row>
    <row r="22" spans="1:28" ht="29.25" hidden="1" customHeight="1" x14ac:dyDescent="0.4">
      <c r="A22" s="165"/>
      <c r="B22" s="10" t="s">
        <v>49</v>
      </c>
      <c r="C22" s="135" t="s">
        <v>19</v>
      </c>
      <c r="D22" s="135"/>
      <c r="E22" s="135"/>
      <c r="F22" s="135"/>
      <c r="G22" s="135"/>
      <c r="H22" s="135"/>
      <c r="I22" s="135"/>
      <c r="J22" s="135"/>
      <c r="K22" s="135"/>
      <c r="L22" s="136"/>
      <c r="M22" s="137" t="s">
        <v>35</v>
      </c>
      <c r="N22" s="138"/>
      <c r="O22" s="139"/>
      <c r="P22" s="140"/>
      <c r="Q22" s="140"/>
      <c r="R22" s="141"/>
      <c r="S22" s="39"/>
      <c r="T22" s="21">
        <f t="shared" si="0"/>
        <v>1</v>
      </c>
      <c r="U22" s="21">
        <f t="shared" si="1"/>
        <v>1</v>
      </c>
      <c r="V22" s="21">
        <f t="shared" si="2"/>
        <v>1</v>
      </c>
      <c r="X22" s="18"/>
      <c r="AA22" s="22" t="str">
        <f t="shared" si="5"/>
        <v/>
      </c>
      <c r="AB22" s="22" t="str">
        <f t="shared" ref="AB22:AB30" si="6">IF(ISBLANK(S22),AB21,CONCATENATE(AB21,$AC$9,$AA$9,B22,$AB$9,S22))</f>
        <v/>
      </c>
    </row>
    <row r="23" spans="1:28" ht="29.25" hidden="1" customHeight="1" x14ac:dyDescent="0.4">
      <c r="A23" s="165"/>
      <c r="B23" s="10" t="s">
        <v>50</v>
      </c>
      <c r="C23" s="135" t="s">
        <v>20</v>
      </c>
      <c r="D23" s="135"/>
      <c r="E23" s="135"/>
      <c r="F23" s="135"/>
      <c r="G23" s="135"/>
      <c r="H23" s="135"/>
      <c r="I23" s="135"/>
      <c r="J23" s="135"/>
      <c r="K23" s="135"/>
      <c r="L23" s="136"/>
      <c r="M23" s="137" t="s">
        <v>33</v>
      </c>
      <c r="N23" s="138"/>
      <c r="O23" s="139"/>
      <c r="P23" s="140"/>
      <c r="Q23" s="140"/>
      <c r="R23" s="141"/>
      <c r="S23" s="39"/>
      <c r="T23" s="21">
        <f t="shared" si="0"/>
        <v>0</v>
      </c>
      <c r="U23" s="21">
        <f t="shared" si="1"/>
        <v>1</v>
      </c>
      <c r="V23" s="21">
        <f t="shared" si="2"/>
        <v>0</v>
      </c>
      <c r="X23" s="18"/>
      <c r="AA23" s="22" t="str">
        <f t="shared" si="5"/>
        <v/>
      </c>
      <c r="AB23" s="22" t="str">
        <f t="shared" si="6"/>
        <v/>
      </c>
    </row>
    <row r="24" spans="1:28" ht="29.25" hidden="1" customHeight="1" x14ac:dyDescent="0.4">
      <c r="A24" s="165"/>
      <c r="B24" s="10" t="s">
        <v>51</v>
      </c>
      <c r="C24" s="135" t="s">
        <v>21</v>
      </c>
      <c r="D24" s="135"/>
      <c r="E24" s="135"/>
      <c r="F24" s="135"/>
      <c r="G24" s="135"/>
      <c r="H24" s="135"/>
      <c r="I24" s="135"/>
      <c r="J24" s="135"/>
      <c r="K24" s="135"/>
      <c r="L24" s="136"/>
      <c r="M24" s="137" t="s">
        <v>8</v>
      </c>
      <c r="N24" s="138"/>
      <c r="O24" s="139"/>
      <c r="P24" s="140"/>
      <c r="Q24" s="140"/>
      <c r="R24" s="141"/>
      <c r="S24" s="39"/>
      <c r="T24" s="21">
        <f t="shared" si="0"/>
        <v>0.66666666666666663</v>
      </c>
      <c r="U24" s="21">
        <f t="shared" si="1"/>
        <v>1</v>
      </c>
      <c r="V24" s="21">
        <f t="shared" si="2"/>
        <v>0.66666666666666663</v>
      </c>
      <c r="X24" s="18"/>
      <c r="AA24" s="22" t="str">
        <f t="shared" si="5"/>
        <v/>
      </c>
      <c r="AB24" s="22" t="str">
        <f t="shared" si="6"/>
        <v/>
      </c>
    </row>
    <row r="25" spans="1:28" ht="29.25" hidden="1" customHeight="1" x14ac:dyDescent="0.4">
      <c r="A25" s="165"/>
      <c r="B25" s="10" t="s">
        <v>52</v>
      </c>
      <c r="C25" s="135" t="s">
        <v>22</v>
      </c>
      <c r="D25" s="135"/>
      <c r="E25" s="135"/>
      <c r="F25" s="135"/>
      <c r="G25" s="135"/>
      <c r="H25" s="135"/>
      <c r="I25" s="135"/>
      <c r="J25" s="135"/>
      <c r="K25" s="135"/>
      <c r="L25" s="136"/>
      <c r="M25" s="137" t="s">
        <v>34</v>
      </c>
      <c r="N25" s="138"/>
      <c r="O25" s="139"/>
      <c r="P25" s="140"/>
      <c r="Q25" s="140"/>
      <c r="R25" s="141"/>
      <c r="S25" s="39"/>
      <c r="T25" s="21">
        <f t="shared" si="0"/>
        <v>0.33333333333333331</v>
      </c>
      <c r="U25" s="21">
        <f t="shared" si="1"/>
        <v>1</v>
      </c>
      <c r="V25" s="21">
        <f t="shared" si="2"/>
        <v>0.33333333333333331</v>
      </c>
      <c r="X25" s="18"/>
      <c r="AA25" s="22" t="str">
        <f t="shared" si="5"/>
        <v/>
      </c>
      <c r="AB25" s="22" t="str">
        <f t="shared" si="6"/>
        <v/>
      </c>
    </row>
    <row r="26" spans="1:28" ht="29.25" hidden="1" customHeight="1" x14ac:dyDescent="0.4">
      <c r="A26" s="165"/>
      <c r="B26" s="10" t="s">
        <v>53</v>
      </c>
      <c r="C26" s="135" t="s">
        <v>23</v>
      </c>
      <c r="D26" s="135"/>
      <c r="E26" s="135"/>
      <c r="F26" s="135"/>
      <c r="G26" s="135"/>
      <c r="H26" s="135"/>
      <c r="I26" s="135"/>
      <c r="J26" s="135"/>
      <c r="K26" s="135"/>
      <c r="L26" s="136"/>
      <c r="M26" s="137" t="s">
        <v>33</v>
      </c>
      <c r="N26" s="138"/>
      <c r="O26" s="139"/>
      <c r="P26" s="140"/>
      <c r="Q26" s="140"/>
      <c r="R26" s="141"/>
      <c r="S26" s="39"/>
      <c r="T26" s="21">
        <f t="shared" si="0"/>
        <v>0</v>
      </c>
      <c r="U26" s="21">
        <f t="shared" si="1"/>
        <v>1</v>
      </c>
      <c r="V26" s="21">
        <f t="shared" si="2"/>
        <v>0</v>
      </c>
      <c r="X26" s="18"/>
      <c r="AA26" s="22" t="str">
        <f t="shared" si="5"/>
        <v/>
      </c>
      <c r="AB26" s="22" t="str">
        <f t="shared" si="6"/>
        <v/>
      </c>
    </row>
    <row r="27" spans="1:28" ht="29.25" hidden="1" customHeight="1" x14ac:dyDescent="0.4">
      <c r="A27" s="165"/>
      <c r="B27" s="10" t="s">
        <v>54</v>
      </c>
      <c r="C27" s="135" t="s">
        <v>24</v>
      </c>
      <c r="D27" s="135"/>
      <c r="E27" s="135"/>
      <c r="F27" s="135"/>
      <c r="G27" s="135"/>
      <c r="H27" s="135"/>
      <c r="I27" s="135"/>
      <c r="J27" s="135"/>
      <c r="K27" s="135"/>
      <c r="L27" s="136"/>
      <c r="M27" s="137" t="s">
        <v>8</v>
      </c>
      <c r="N27" s="138"/>
      <c r="O27" s="139"/>
      <c r="P27" s="140"/>
      <c r="Q27" s="140"/>
      <c r="R27" s="141"/>
      <c r="S27" s="39"/>
      <c r="T27" s="21">
        <f t="shared" si="0"/>
        <v>0.66666666666666663</v>
      </c>
      <c r="U27" s="21">
        <f t="shared" si="1"/>
        <v>1</v>
      </c>
      <c r="V27" s="21">
        <f t="shared" si="2"/>
        <v>0.66666666666666663</v>
      </c>
      <c r="X27" s="18"/>
      <c r="AA27" s="22" t="str">
        <f t="shared" si="5"/>
        <v/>
      </c>
      <c r="AB27" s="22" t="str">
        <f t="shared" si="6"/>
        <v/>
      </c>
    </row>
    <row r="28" spans="1:28" ht="29.25" hidden="1" customHeight="1" x14ac:dyDescent="0.4">
      <c r="A28" s="165"/>
      <c r="B28" s="10" t="s">
        <v>55</v>
      </c>
      <c r="C28" s="135" t="s">
        <v>25</v>
      </c>
      <c r="D28" s="135"/>
      <c r="E28" s="135"/>
      <c r="F28" s="135"/>
      <c r="G28" s="135"/>
      <c r="H28" s="135"/>
      <c r="I28" s="135"/>
      <c r="J28" s="135"/>
      <c r="K28" s="135"/>
      <c r="L28" s="136"/>
      <c r="M28" s="137" t="s">
        <v>8</v>
      </c>
      <c r="N28" s="138"/>
      <c r="O28" s="139"/>
      <c r="P28" s="140"/>
      <c r="Q28" s="140"/>
      <c r="R28" s="141"/>
      <c r="S28" s="39"/>
      <c r="T28" s="21">
        <f t="shared" si="0"/>
        <v>0.66666666666666663</v>
      </c>
      <c r="U28" s="21">
        <f t="shared" si="1"/>
        <v>1</v>
      </c>
      <c r="V28" s="21">
        <f t="shared" si="2"/>
        <v>0.66666666666666663</v>
      </c>
      <c r="X28" s="18"/>
      <c r="AA28" s="22" t="str">
        <f t="shared" si="5"/>
        <v/>
      </c>
      <c r="AB28" s="22" t="str">
        <f t="shared" si="6"/>
        <v/>
      </c>
    </row>
    <row r="29" spans="1:28" ht="29.25" hidden="1" customHeight="1" x14ac:dyDescent="0.4">
      <c r="A29" s="165"/>
      <c r="B29" s="10" t="s">
        <v>56</v>
      </c>
      <c r="C29" s="135">
        <f>LS_1!C29</f>
        <v>0</v>
      </c>
      <c r="D29" s="135"/>
      <c r="E29" s="135"/>
      <c r="F29" s="135"/>
      <c r="G29" s="135"/>
      <c r="H29" s="135"/>
      <c r="I29" s="135"/>
      <c r="J29" s="135"/>
      <c r="K29" s="135"/>
      <c r="L29" s="136"/>
      <c r="M29" s="137"/>
      <c r="N29" s="138"/>
      <c r="O29" s="139"/>
      <c r="P29" s="140"/>
      <c r="Q29" s="140"/>
      <c r="R29" s="141"/>
      <c r="S29" s="39"/>
      <c r="T29" s="21">
        <f t="shared" si="0"/>
        <v>-1</v>
      </c>
      <c r="U29" s="21">
        <f t="shared" si="1"/>
        <v>1</v>
      </c>
      <c r="V29" s="21">
        <f t="shared" si="2"/>
        <v>-1</v>
      </c>
      <c r="X29" s="18"/>
      <c r="AA29" s="22" t="str">
        <f t="shared" si="5"/>
        <v/>
      </c>
      <c r="AB29" s="22" t="str">
        <f t="shared" si="6"/>
        <v/>
      </c>
    </row>
    <row r="30" spans="1:28" ht="29.25" hidden="1" customHeight="1" thickBot="1" x14ac:dyDescent="0.45">
      <c r="A30" s="166"/>
      <c r="B30" s="37" t="s">
        <v>57</v>
      </c>
      <c r="C30" s="135">
        <f>LS_1!C30</f>
        <v>0</v>
      </c>
      <c r="D30" s="135"/>
      <c r="E30" s="135"/>
      <c r="F30" s="135"/>
      <c r="G30" s="135"/>
      <c r="H30" s="135"/>
      <c r="I30" s="135"/>
      <c r="J30" s="135"/>
      <c r="K30" s="135"/>
      <c r="L30" s="136"/>
      <c r="M30" s="144"/>
      <c r="N30" s="145"/>
      <c r="O30" s="151"/>
      <c r="P30" s="152"/>
      <c r="Q30" s="152"/>
      <c r="R30" s="153"/>
      <c r="S30" s="40"/>
      <c r="T30" s="21">
        <f t="shared" si="0"/>
        <v>-1</v>
      </c>
      <c r="U30" s="21">
        <f t="shared" si="1"/>
        <v>1</v>
      </c>
      <c r="V30" s="21">
        <f t="shared" si="2"/>
        <v>-1</v>
      </c>
      <c r="X30" s="18"/>
      <c r="AA30" s="22" t="str">
        <f t="shared" si="5"/>
        <v/>
      </c>
      <c r="AB30" s="22" t="str">
        <f t="shared" si="6"/>
        <v/>
      </c>
    </row>
    <row r="31" spans="1:28" ht="29.25" hidden="1" customHeight="1" x14ac:dyDescent="0.4">
      <c r="A31" s="154" t="s">
        <v>16</v>
      </c>
      <c r="B31" s="9" t="s">
        <v>58</v>
      </c>
      <c r="C31" s="157" t="s">
        <v>26</v>
      </c>
      <c r="D31" s="157"/>
      <c r="E31" s="157"/>
      <c r="F31" s="157"/>
      <c r="G31" s="157"/>
      <c r="H31" s="157"/>
      <c r="I31" s="157"/>
      <c r="J31" s="157"/>
      <c r="K31" s="157"/>
      <c r="L31" s="158"/>
      <c r="M31" s="159" t="s">
        <v>34</v>
      </c>
      <c r="N31" s="160"/>
      <c r="O31" s="161"/>
      <c r="P31" s="162"/>
      <c r="Q31" s="162"/>
      <c r="R31" s="163"/>
      <c r="S31" s="41"/>
      <c r="T31" s="21">
        <f t="shared" si="0"/>
        <v>0.33333333333333331</v>
      </c>
      <c r="U31" s="21">
        <f t="shared" si="1"/>
        <v>1</v>
      </c>
      <c r="V31" s="21">
        <f t="shared" si="2"/>
        <v>0.33333333333333331</v>
      </c>
      <c r="X31" s="18"/>
      <c r="AA31" s="22" t="str">
        <f>IF(ISBLANK(O31),"",CONCATENATE(AA10,$AA$9,B31,$AB$9,O31))</f>
        <v/>
      </c>
      <c r="AB31" s="22" t="str">
        <f>IF(ISBLANK(S31),"",CONCATENATE(AB10,$AA$9,$B31,$AB$9,S31))</f>
        <v/>
      </c>
    </row>
    <row r="32" spans="1:28" ht="29.25" hidden="1" customHeight="1" x14ac:dyDescent="0.4">
      <c r="A32" s="155"/>
      <c r="B32" s="10" t="s">
        <v>59</v>
      </c>
      <c r="C32" s="135" t="s">
        <v>27</v>
      </c>
      <c r="D32" s="135"/>
      <c r="E32" s="135"/>
      <c r="F32" s="135"/>
      <c r="G32" s="135"/>
      <c r="H32" s="135"/>
      <c r="I32" s="135"/>
      <c r="J32" s="135"/>
      <c r="K32" s="135"/>
      <c r="L32" s="136"/>
      <c r="M32" s="137" t="s">
        <v>8</v>
      </c>
      <c r="N32" s="138"/>
      <c r="O32" s="139"/>
      <c r="P32" s="140"/>
      <c r="Q32" s="140"/>
      <c r="R32" s="141"/>
      <c r="S32" s="39"/>
      <c r="T32" s="21">
        <f t="shared" si="0"/>
        <v>0.66666666666666663</v>
      </c>
      <c r="U32" s="21">
        <f t="shared" si="1"/>
        <v>1</v>
      </c>
      <c r="V32" s="21">
        <f t="shared" si="2"/>
        <v>0.66666666666666663</v>
      </c>
      <c r="X32" s="18"/>
      <c r="AA32" s="22" t="str">
        <f t="shared" ref="AA32:AA39" si="7">IF(ISBLANK(O32),AA31,CONCATENATE(AA31,$AC$9,$AA$9,B32,$AB$9,O32))</f>
        <v/>
      </c>
      <c r="AB32" s="22" t="str">
        <f>IF(ISBLANK(S32),AB31,CONCATENATE(AB31,$AC$9,$AA$9,B32,$AB$9,S32))</f>
        <v/>
      </c>
    </row>
    <row r="33" spans="1:30" ht="29.25" hidden="1" customHeight="1" x14ac:dyDescent="0.4">
      <c r="A33" s="155"/>
      <c r="B33" s="10" t="s">
        <v>60</v>
      </c>
      <c r="C33" s="135" t="s">
        <v>28</v>
      </c>
      <c r="D33" s="135"/>
      <c r="E33" s="135"/>
      <c r="F33" s="135"/>
      <c r="G33" s="135"/>
      <c r="H33" s="135"/>
      <c r="I33" s="135"/>
      <c r="J33" s="135"/>
      <c r="K33" s="135"/>
      <c r="L33" s="136"/>
      <c r="M33" s="137" t="s">
        <v>34</v>
      </c>
      <c r="N33" s="138"/>
      <c r="O33" s="139"/>
      <c r="P33" s="140"/>
      <c r="Q33" s="140"/>
      <c r="R33" s="141"/>
      <c r="S33" s="39"/>
      <c r="T33" s="21">
        <f t="shared" si="0"/>
        <v>0.33333333333333331</v>
      </c>
      <c r="U33" s="21">
        <f t="shared" si="1"/>
        <v>1</v>
      </c>
      <c r="V33" s="21">
        <f t="shared" si="2"/>
        <v>0.33333333333333331</v>
      </c>
      <c r="X33" s="18"/>
      <c r="AA33" s="22" t="str">
        <f t="shared" si="7"/>
        <v/>
      </c>
      <c r="AB33" s="22" t="str">
        <f t="shared" ref="AB33:AB39" si="8">IF(ISBLANK(S33),AB32,CONCATENATE(AB32,$AC$9,$AA$9,B33,$AB$9,S33))</f>
        <v/>
      </c>
    </row>
    <row r="34" spans="1:30" ht="29.25" hidden="1" customHeight="1" x14ac:dyDescent="0.4">
      <c r="A34" s="155"/>
      <c r="B34" s="10" t="s">
        <v>61</v>
      </c>
      <c r="C34" s="135" t="s">
        <v>29</v>
      </c>
      <c r="D34" s="135"/>
      <c r="E34" s="135"/>
      <c r="F34" s="135"/>
      <c r="G34" s="135"/>
      <c r="H34" s="135"/>
      <c r="I34" s="135"/>
      <c r="J34" s="135"/>
      <c r="K34" s="135"/>
      <c r="L34" s="136"/>
      <c r="M34" s="137" t="s">
        <v>33</v>
      </c>
      <c r="N34" s="138"/>
      <c r="O34" s="139"/>
      <c r="P34" s="140"/>
      <c r="Q34" s="140"/>
      <c r="R34" s="141"/>
      <c r="S34" s="39"/>
      <c r="T34" s="21">
        <f t="shared" si="0"/>
        <v>0</v>
      </c>
      <c r="U34" s="21">
        <f t="shared" si="1"/>
        <v>1</v>
      </c>
      <c r="V34" s="21">
        <f t="shared" si="2"/>
        <v>0</v>
      </c>
      <c r="X34" s="18"/>
      <c r="AA34" s="22" t="str">
        <f t="shared" si="7"/>
        <v/>
      </c>
      <c r="AB34" s="22" t="str">
        <f t="shared" si="8"/>
        <v/>
      </c>
    </row>
    <row r="35" spans="1:30" ht="29.25" hidden="1" customHeight="1" x14ac:dyDescent="0.4">
      <c r="A35" s="155"/>
      <c r="B35" s="10" t="s">
        <v>62</v>
      </c>
      <c r="C35" s="135" t="s">
        <v>30</v>
      </c>
      <c r="D35" s="135"/>
      <c r="E35" s="135"/>
      <c r="F35" s="135"/>
      <c r="G35" s="135"/>
      <c r="H35" s="135"/>
      <c r="I35" s="135"/>
      <c r="J35" s="135"/>
      <c r="K35" s="135"/>
      <c r="L35" s="136"/>
      <c r="M35" s="137" t="s">
        <v>34</v>
      </c>
      <c r="N35" s="138"/>
      <c r="O35" s="139"/>
      <c r="P35" s="140"/>
      <c r="Q35" s="140"/>
      <c r="R35" s="141"/>
      <c r="S35" s="39"/>
      <c r="T35" s="21">
        <f t="shared" si="0"/>
        <v>0.33333333333333331</v>
      </c>
      <c r="U35" s="21">
        <f t="shared" si="1"/>
        <v>1</v>
      </c>
      <c r="V35" s="21">
        <f t="shared" si="2"/>
        <v>0.33333333333333331</v>
      </c>
      <c r="X35" s="18"/>
      <c r="AA35" s="22" t="str">
        <f t="shared" si="7"/>
        <v/>
      </c>
      <c r="AB35" s="22" t="str">
        <f t="shared" si="8"/>
        <v/>
      </c>
    </row>
    <row r="36" spans="1:30" ht="29.25" hidden="1" customHeight="1" x14ac:dyDescent="0.4">
      <c r="A36" s="155"/>
      <c r="B36" s="10" t="s">
        <v>63</v>
      </c>
      <c r="C36" s="135" t="s">
        <v>31</v>
      </c>
      <c r="D36" s="135"/>
      <c r="E36" s="135"/>
      <c r="F36" s="135"/>
      <c r="G36" s="135"/>
      <c r="H36" s="135"/>
      <c r="I36" s="135"/>
      <c r="J36" s="135"/>
      <c r="K36" s="135"/>
      <c r="L36" s="136"/>
      <c r="M36" s="137" t="s">
        <v>8</v>
      </c>
      <c r="N36" s="138"/>
      <c r="O36" s="139"/>
      <c r="P36" s="140"/>
      <c r="Q36" s="140"/>
      <c r="R36" s="141"/>
      <c r="S36" s="39"/>
      <c r="T36" s="21">
        <f t="shared" si="0"/>
        <v>0.66666666666666663</v>
      </c>
      <c r="U36" s="21">
        <f t="shared" si="1"/>
        <v>1</v>
      </c>
      <c r="V36" s="21">
        <f t="shared" si="2"/>
        <v>0.66666666666666663</v>
      </c>
      <c r="X36" s="18"/>
      <c r="AA36" s="22" t="str">
        <f t="shared" si="7"/>
        <v/>
      </c>
      <c r="AB36" s="22" t="str">
        <f t="shared" si="8"/>
        <v/>
      </c>
    </row>
    <row r="37" spans="1:30" ht="29.25" hidden="1" customHeight="1" x14ac:dyDescent="0.4">
      <c r="A37" s="155"/>
      <c r="B37" s="10" t="s">
        <v>64</v>
      </c>
      <c r="C37" s="135" t="s">
        <v>32</v>
      </c>
      <c r="D37" s="135"/>
      <c r="E37" s="135"/>
      <c r="F37" s="135"/>
      <c r="G37" s="135"/>
      <c r="H37" s="135"/>
      <c r="I37" s="135"/>
      <c r="J37" s="135"/>
      <c r="K37" s="135"/>
      <c r="L37" s="136"/>
      <c r="M37" s="137" t="s">
        <v>34</v>
      </c>
      <c r="N37" s="138"/>
      <c r="O37" s="139"/>
      <c r="P37" s="140"/>
      <c r="Q37" s="140"/>
      <c r="R37" s="141"/>
      <c r="S37" s="39"/>
      <c r="T37" s="21">
        <f t="shared" si="0"/>
        <v>0.33333333333333331</v>
      </c>
      <c r="U37" s="21">
        <f t="shared" si="1"/>
        <v>1</v>
      </c>
      <c r="V37" s="21">
        <f t="shared" si="2"/>
        <v>0.33333333333333331</v>
      </c>
      <c r="X37" s="18"/>
      <c r="AA37" s="22" t="str">
        <f t="shared" si="7"/>
        <v/>
      </c>
      <c r="AB37" s="22" t="str">
        <f t="shared" si="8"/>
        <v/>
      </c>
    </row>
    <row r="38" spans="1:30" ht="29.25" hidden="1" customHeight="1" x14ac:dyDescent="0.4">
      <c r="A38" s="155"/>
      <c r="B38" s="10" t="s">
        <v>65</v>
      </c>
      <c r="C38" s="135">
        <f>LS_1!C38</f>
        <v>0</v>
      </c>
      <c r="D38" s="135"/>
      <c r="E38" s="135"/>
      <c r="F38" s="135"/>
      <c r="G38" s="135"/>
      <c r="H38" s="135"/>
      <c r="I38" s="135"/>
      <c r="J38" s="135"/>
      <c r="K38" s="135"/>
      <c r="L38" s="136"/>
      <c r="M38" s="137"/>
      <c r="N38" s="138"/>
      <c r="O38" s="139"/>
      <c r="P38" s="140"/>
      <c r="Q38" s="140"/>
      <c r="R38" s="141"/>
      <c r="S38" s="39"/>
      <c r="T38" s="21">
        <f t="shared" si="0"/>
        <v>-1</v>
      </c>
      <c r="U38" s="21">
        <f t="shared" si="1"/>
        <v>1</v>
      </c>
      <c r="V38" s="21">
        <f t="shared" si="2"/>
        <v>-1</v>
      </c>
      <c r="X38" s="18"/>
      <c r="AA38" s="22" t="str">
        <f t="shared" si="7"/>
        <v/>
      </c>
      <c r="AB38" s="22" t="str">
        <f t="shared" si="8"/>
        <v/>
      </c>
    </row>
    <row r="39" spans="1:30" ht="29.25" hidden="1" customHeight="1" thickBot="1" x14ac:dyDescent="0.45">
      <c r="A39" s="155"/>
      <c r="B39" s="57" t="s">
        <v>66</v>
      </c>
      <c r="C39" s="243">
        <f>LS_1!C39</f>
        <v>0</v>
      </c>
      <c r="D39" s="243"/>
      <c r="E39" s="243"/>
      <c r="F39" s="243"/>
      <c r="G39" s="243"/>
      <c r="H39" s="243"/>
      <c r="I39" s="243"/>
      <c r="J39" s="243"/>
      <c r="K39" s="243"/>
      <c r="L39" s="244"/>
      <c r="M39" s="245"/>
      <c r="N39" s="246"/>
      <c r="O39" s="248"/>
      <c r="P39" s="249"/>
      <c r="Q39" s="249"/>
      <c r="R39" s="250"/>
      <c r="S39" s="40"/>
      <c r="T39" s="21">
        <f t="shared" si="0"/>
        <v>-1</v>
      </c>
      <c r="U39" s="21">
        <f t="shared" si="1"/>
        <v>1</v>
      </c>
      <c r="V39" s="21">
        <f t="shared" si="2"/>
        <v>-1</v>
      </c>
      <c r="X39" s="18"/>
      <c r="AA39" s="22" t="str">
        <f t="shared" si="7"/>
        <v/>
      </c>
      <c r="AB39" s="22" t="str">
        <f t="shared" si="8"/>
        <v/>
      </c>
    </row>
    <row r="40" spans="1:30" ht="15" thickBot="1" x14ac:dyDescent="0.45">
      <c r="A40" s="251" t="s">
        <v>136</v>
      </c>
      <c r="B40" s="252"/>
      <c r="C40" s="252"/>
      <c r="D40" s="252"/>
      <c r="E40" s="252"/>
      <c r="F40" s="252"/>
      <c r="G40" s="255" t="s">
        <v>124</v>
      </c>
      <c r="H40" s="256"/>
      <c r="I40" s="256"/>
      <c r="J40" s="256"/>
      <c r="K40" s="256"/>
      <c r="L40" s="257"/>
      <c r="M40" s="253" t="s">
        <v>135</v>
      </c>
      <c r="N40" s="252"/>
      <c r="O40" s="252"/>
      <c r="P40" s="252"/>
      <c r="Q40" s="252"/>
      <c r="R40" s="254"/>
    </row>
    <row r="41" spans="1:30" ht="15" customHeight="1" x14ac:dyDescent="0.4">
      <c r="A41" s="247" t="s">
        <v>113</v>
      </c>
      <c r="B41" s="247"/>
      <c r="C41" s="247"/>
      <c r="D41" s="247"/>
      <c r="E41" s="247"/>
      <c r="F41" s="247"/>
      <c r="G41" s="247"/>
      <c r="H41" s="247"/>
      <c r="I41" s="247"/>
      <c r="J41" s="247"/>
      <c r="K41" s="247"/>
      <c r="L41" s="247"/>
      <c r="M41" s="247"/>
      <c r="N41" s="247"/>
      <c r="O41" s="247"/>
      <c r="P41" s="247"/>
      <c r="Q41" s="247"/>
      <c r="R41" s="247"/>
      <c r="X41" s="18"/>
    </row>
    <row r="42" spans="1:30" x14ac:dyDescent="0.4">
      <c r="A42" s="102" t="s">
        <v>5</v>
      </c>
      <c r="B42" s="103"/>
      <c r="C42" s="103"/>
      <c r="D42" s="103"/>
      <c r="E42" s="103"/>
      <c r="F42" s="103"/>
      <c r="G42" s="103"/>
      <c r="H42" s="103"/>
      <c r="I42" s="103"/>
      <c r="J42" s="103"/>
      <c r="K42" s="104"/>
      <c r="Q42" s="32" t="s">
        <v>67</v>
      </c>
      <c r="R42" s="86" t="e">
        <f>V45</f>
        <v>#DIV/0!</v>
      </c>
      <c r="T42" s="29"/>
      <c r="U42" s="29"/>
      <c r="V42" s="47"/>
      <c r="W42" s="29"/>
      <c r="X42" s="29"/>
      <c r="Y42" s="29"/>
      <c r="Z42" s="29"/>
      <c r="AA42" s="29"/>
      <c r="AB42" s="29"/>
      <c r="AC42" s="29"/>
      <c r="AD42" s="30"/>
    </row>
    <row r="43" spans="1:30" x14ac:dyDescent="0.4">
      <c r="A43" s="105">
        <f>LS_1!H1</f>
        <v>0</v>
      </c>
      <c r="B43" s="106"/>
      <c r="C43" s="106"/>
      <c r="D43" s="106"/>
      <c r="E43" s="106"/>
      <c r="F43" s="106"/>
      <c r="G43" s="106"/>
      <c r="H43" s="106"/>
      <c r="I43" s="106"/>
      <c r="J43" s="106"/>
      <c r="K43" s="107"/>
      <c r="Q43" s="33" t="s">
        <v>68</v>
      </c>
      <c r="R43" s="87" t="e">
        <f>V46</f>
        <v>#DIV/0!</v>
      </c>
      <c r="T43" s="29"/>
      <c r="U43" s="29"/>
      <c r="V43" s="29"/>
      <c r="W43" s="29"/>
      <c r="X43" s="29"/>
      <c r="Y43" s="29"/>
      <c r="Z43" s="29"/>
      <c r="AA43" s="29"/>
      <c r="AB43" s="29"/>
      <c r="AC43" s="29"/>
      <c r="AD43" s="30"/>
    </row>
    <row r="44" spans="1:30" x14ac:dyDescent="0.4">
      <c r="A44" s="108"/>
      <c r="B44" s="109"/>
      <c r="C44" s="109"/>
      <c r="D44" s="109"/>
      <c r="E44" s="109"/>
      <c r="F44" s="109"/>
      <c r="G44" s="109"/>
      <c r="H44" s="109"/>
      <c r="I44" s="109"/>
      <c r="J44" s="109"/>
      <c r="K44" s="110"/>
      <c r="Q44" s="34" t="s">
        <v>69</v>
      </c>
      <c r="R44" s="88" t="e">
        <f>V47</f>
        <v>#DIV/0!</v>
      </c>
      <c r="T44" s="29"/>
      <c r="U44" s="29"/>
      <c r="V44" s="29"/>
      <c r="W44" s="29"/>
      <c r="X44" s="27" t="s">
        <v>114</v>
      </c>
      <c r="Y44" s="29"/>
      <c r="Z44" s="29"/>
      <c r="AA44" s="29"/>
      <c r="AB44" s="29"/>
      <c r="AC44" s="29"/>
      <c r="AD44" s="30"/>
    </row>
    <row r="45" spans="1:30" x14ac:dyDescent="0.4">
      <c r="A45" s="102" t="str">
        <f>CONCATENATE("Lernfeld ",$H$2," : ")</f>
        <v xml:space="preserve">Lernfeld 0 : </v>
      </c>
      <c r="B45" s="103"/>
      <c r="C45" s="103"/>
      <c r="D45" s="103"/>
      <c r="E45" s="103"/>
      <c r="F45" s="103"/>
      <c r="G45" s="103"/>
      <c r="H45" s="103"/>
      <c r="I45" s="103"/>
      <c r="J45" s="103"/>
      <c r="K45" s="104"/>
      <c r="R45" s="84"/>
      <c r="S45" s="27"/>
      <c r="T45" s="27"/>
      <c r="U45" s="27"/>
      <c r="V45" s="28" t="e">
        <f>AVERAGEIFS(Z54:Z62,Z54:Z62,"&gt;=0")</f>
        <v>#DIV/0!</v>
      </c>
      <c r="W45" s="27"/>
      <c r="X45" s="27"/>
      <c r="Y45" s="27"/>
      <c r="Z45" s="27"/>
      <c r="AA45" s="27"/>
      <c r="AB45" s="27"/>
      <c r="AC45" s="27"/>
    </row>
    <row r="46" spans="1:30" ht="15" customHeight="1" x14ac:dyDescent="0.4">
      <c r="A46" s="99">
        <f>$H$3</f>
        <v>0</v>
      </c>
      <c r="B46" s="100"/>
      <c r="C46" s="100"/>
      <c r="D46" s="100"/>
      <c r="E46" s="100"/>
      <c r="F46" s="100"/>
      <c r="G46" s="100"/>
      <c r="H46" s="100"/>
      <c r="I46" s="100"/>
      <c r="J46" s="100"/>
      <c r="K46" s="101"/>
      <c r="R46" s="84"/>
      <c r="S46" s="27"/>
      <c r="T46" s="27"/>
      <c r="U46" s="27"/>
      <c r="V46" s="28" t="e">
        <f>AVERAGEIFS(Z63:Z73,Z63:Z73,"&gt;=0")</f>
        <v>#DIV/0!</v>
      </c>
      <c r="W46" s="27"/>
      <c r="X46" s="27"/>
      <c r="Y46" s="27"/>
      <c r="Z46" s="27"/>
      <c r="AA46" s="27"/>
      <c r="AB46" s="27"/>
      <c r="AC46" s="27"/>
    </row>
    <row r="47" spans="1:30" x14ac:dyDescent="0.4">
      <c r="A47" s="108"/>
      <c r="B47" s="109"/>
      <c r="C47" s="109"/>
      <c r="D47" s="109"/>
      <c r="E47" s="109"/>
      <c r="F47" s="109"/>
      <c r="G47" s="109"/>
      <c r="H47" s="109"/>
      <c r="I47" s="109"/>
      <c r="J47" s="109"/>
      <c r="K47" s="110"/>
      <c r="R47" s="84"/>
      <c r="S47" s="27"/>
      <c r="T47" s="27"/>
      <c r="U47" s="27"/>
      <c r="V47" s="28" t="e">
        <f>AVERAGEIFS(Z74:Z82,Z74:Z82,"&gt;=0")</f>
        <v>#DIV/0!</v>
      </c>
      <c r="W47" s="27"/>
      <c r="X47" s="27"/>
      <c r="Y47" s="27"/>
      <c r="Z47" s="27"/>
      <c r="AA47" s="27"/>
      <c r="AB47" s="27"/>
      <c r="AC47" s="27"/>
    </row>
    <row r="48" spans="1:30" ht="15" customHeight="1" x14ac:dyDescent="0.4">
      <c r="A48" s="71"/>
      <c r="B48" s="71"/>
      <c r="C48" s="71"/>
      <c r="D48" s="71"/>
      <c r="E48" s="71"/>
      <c r="F48" s="71"/>
      <c r="G48" s="71"/>
      <c r="H48" s="42"/>
      <c r="I48" s="42"/>
      <c r="J48" s="42"/>
      <c r="K48" s="42"/>
      <c r="R48" s="84"/>
      <c r="S48" s="27"/>
      <c r="T48" s="27"/>
      <c r="U48" s="27"/>
      <c r="V48" s="27"/>
      <c r="W48" s="27"/>
      <c r="X48" s="27"/>
      <c r="Y48" s="27"/>
      <c r="Z48" s="27"/>
      <c r="AA48" s="27"/>
      <c r="AB48" s="27"/>
      <c r="AC48" s="27"/>
    </row>
    <row r="49" spans="1:30" ht="15" customHeight="1" x14ac:dyDescent="0.4">
      <c r="A49" s="72"/>
      <c r="B49" s="72"/>
      <c r="C49" s="72"/>
      <c r="D49" s="72"/>
      <c r="E49" s="72"/>
      <c r="F49" s="72"/>
      <c r="G49" s="73"/>
      <c r="I49" s="42"/>
      <c r="J49" s="42"/>
      <c r="K49" s="42"/>
      <c r="R49" s="84"/>
      <c r="S49" s="27"/>
      <c r="T49" s="27"/>
      <c r="U49" s="27"/>
      <c r="V49" s="27" t="s">
        <v>125</v>
      </c>
      <c r="W49" s="27">
        <v>1</v>
      </c>
      <c r="X49" s="27" t="s">
        <v>116</v>
      </c>
      <c r="Y49" s="27"/>
      <c r="Z49" s="27"/>
      <c r="AA49" s="27"/>
      <c r="AB49" s="27"/>
      <c r="AC49" s="27"/>
    </row>
    <row r="50" spans="1:30" x14ac:dyDescent="0.4">
      <c r="A50" s="72"/>
      <c r="B50" s="72"/>
      <c r="C50" s="72"/>
      <c r="D50" s="72"/>
      <c r="E50" s="72"/>
      <c r="F50" s="72"/>
      <c r="G50" s="71"/>
      <c r="I50" s="42"/>
      <c r="J50" s="42"/>
      <c r="K50" s="42"/>
      <c r="R50" s="84"/>
      <c r="S50" s="27"/>
      <c r="T50" s="27"/>
      <c r="U50" s="27"/>
      <c r="V50" s="27" t="s">
        <v>124</v>
      </c>
      <c r="W50" s="27">
        <v>2</v>
      </c>
      <c r="X50" s="27" t="s">
        <v>117</v>
      </c>
      <c r="Y50" s="27"/>
      <c r="Z50" s="27"/>
      <c r="AA50" s="27"/>
      <c r="AB50" s="27"/>
      <c r="AC50" s="27"/>
    </row>
    <row r="51" spans="1:30" x14ac:dyDescent="0.4">
      <c r="A51" s="74"/>
      <c r="B51" s="74"/>
      <c r="C51" s="75"/>
      <c r="D51" s="75"/>
      <c r="E51" s="75"/>
      <c r="F51" s="74"/>
      <c r="G51" s="76"/>
      <c r="I51" s="43"/>
      <c r="J51" s="43"/>
      <c r="K51" s="43"/>
      <c r="R51" s="84"/>
      <c r="V51" s="17" t="s">
        <v>123</v>
      </c>
      <c r="W51" s="17">
        <v>3</v>
      </c>
      <c r="X51" s="17" t="s">
        <v>118</v>
      </c>
    </row>
    <row r="52" spans="1:30" ht="15" thickBot="1" x14ac:dyDescent="0.45">
      <c r="R52" s="84"/>
    </row>
    <row r="53" spans="1:30" x14ac:dyDescent="0.4">
      <c r="A53" s="97" t="s">
        <v>73</v>
      </c>
      <c r="B53" s="98"/>
      <c r="C53" s="61" t="s">
        <v>74</v>
      </c>
      <c r="D53" s="58"/>
      <c r="E53" s="58"/>
      <c r="F53" s="58"/>
      <c r="G53" s="58"/>
      <c r="H53" s="60"/>
      <c r="I53" s="62"/>
      <c r="J53" s="260" t="str">
        <f>VLOOKUP(G40,V49:X51,3)</f>
        <v>Durchschnittlicher</v>
      </c>
      <c r="K53" s="260"/>
      <c r="L53" s="261"/>
      <c r="M53" s="63" t="s">
        <v>119</v>
      </c>
      <c r="N53" s="63"/>
      <c r="O53" s="63"/>
      <c r="P53" s="63"/>
      <c r="Q53" s="63"/>
      <c r="R53" s="85" t="s">
        <v>120</v>
      </c>
      <c r="T53" s="44" t="s">
        <v>82</v>
      </c>
      <c r="U53" s="44" t="s">
        <v>83</v>
      </c>
      <c r="V53" s="44" t="s">
        <v>84</v>
      </c>
      <c r="W53" s="44" t="s">
        <v>85</v>
      </c>
      <c r="X53" s="44" t="s">
        <v>86</v>
      </c>
      <c r="Y53" s="44" t="s">
        <v>87</v>
      </c>
      <c r="Z53" s="17" t="s">
        <v>89</v>
      </c>
      <c r="AA53" s="17">
        <f>VLOOKUP(G40,V49:X51,2)</f>
        <v>2</v>
      </c>
    </row>
    <row r="54" spans="1:30" x14ac:dyDescent="0.4">
      <c r="A54" s="146" t="s">
        <v>14</v>
      </c>
      <c r="B54" s="59" t="str">
        <f>B11</f>
        <v>MK1</v>
      </c>
      <c r="C54" s="134" t="str">
        <f>LS_1!C54</f>
        <v>Die SuS entwickeln Kriterien, um den Einfluss zeitgemäßer Hard- und/oder Software beurteilen zu können.</v>
      </c>
      <c r="D54" s="134"/>
      <c r="E54" s="134"/>
      <c r="F54" s="134"/>
      <c r="G54" s="134"/>
      <c r="H54" s="134"/>
      <c r="I54" s="134"/>
      <c r="J54" s="134"/>
      <c r="K54" s="134"/>
      <c r="L54" s="134"/>
      <c r="M54" s="134"/>
      <c r="N54" s="134"/>
      <c r="O54" s="134"/>
      <c r="P54" s="134"/>
      <c r="Q54" s="259"/>
      <c r="R54" s="89">
        <f t="shared" ref="R54:R81" si="9">Z54</f>
        <v>-1</v>
      </c>
      <c r="T54" s="45">
        <f>LS_1!R54</f>
        <v>-1</v>
      </c>
      <c r="U54" s="45">
        <f>LS_2!R54</f>
        <v>-1</v>
      </c>
      <c r="V54" s="45">
        <f>LS_3!R54</f>
        <v>-1</v>
      </c>
      <c r="W54" s="45">
        <f>LS_4!R54</f>
        <v>-1</v>
      </c>
      <c r="X54" s="45">
        <f>LS_5!R54</f>
        <v>-1</v>
      </c>
      <c r="Y54" s="45">
        <f>LS_6!R54</f>
        <v>-1</v>
      </c>
      <c r="Z54" s="46">
        <f>INDEX(AB54:AD54,1,$AA$53)</f>
        <v>-1</v>
      </c>
      <c r="AA54" s="17">
        <f>COUNTIF(T54:Y54,"&lt;0")</f>
        <v>6</v>
      </c>
      <c r="AB54" s="46">
        <f t="shared" ref="AB54:AB82" si="10">IF(AA54&lt;6,MIN(SUMIF(T54:Y54,"&gt;=0"),1),-1)</f>
        <v>-1</v>
      </c>
      <c r="AC54" s="46">
        <f t="shared" ref="AC54:AC82" si="11">IF(AA54&lt;6,AVERAGEIF(T54:Y54,"&gt;=0"),-1)</f>
        <v>-1</v>
      </c>
      <c r="AD54" s="46">
        <f>MAX(T54:Y54)</f>
        <v>-1</v>
      </c>
    </row>
    <row r="55" spans="1:30" x14ac:dyDescent="0.4">
      <c r="A55" s="147"/>
      <c r="B55" s="7" t="str">
        <f t="shared" ref="B55:B82" si="12">B12</f>
        <v>MK2</v>
      </c>
      <c r="C55" s="112" t="str">
        <f>LS_1!C55</f>
        <v>Die SuS reflektieren den Einfluss der genutzten Hard- und/oder Software auf ihre berufliche Tätigkeit.</v>
      </c>
      <c r="D55" s="112"/>
      <c r="E55" s="112"/>
      <c r="F55" s="112"/>
      <c r="G55" s="112"/>
      <c r="H55" s="112"/>
      <c r="I55" s="112"/>
      <c r="J55" s="112"/>
      <c r="K55" s="112"/>
      <c r="L55" s="112"/>
      <c r="M55" s="112"/>
      <c r="N55" s="112"/>
      <c r="O55" s="112"/>
      <c r="P55" s="112"/>
      <c r="Q55" s="258"/>
      <c r="R55" s="90">
        <f t="shared" si="9"/>
        <v>-1</v>
      </c>
      <c r="T55" s="45">
        <f>LS_1!R55</f>
        <v>-1</v>
      </c>
      <c r="U55" s="45">
        <f>LS_2!R55</f>
        <v>-1</v>
      </c>
      <c r="V55" s="45">
        <f>LS_3!R55</f>
        <v>-1</v>
      </c>
      <c r="W55" s="45">
        <f>LS_4!R55</f>
        <v>-1</v>
      </c>
      <c r="X55" s="45">
        <f>LS_5!R55</f>
        <v>-1</v>
      </c>
      <c r="Y55" s="45">
        <f>LS_6!R55</f>
        <v>-1</v>
      </c>
      <c r="Z55" s="46">
        <f t="shared" ref="Z55:Z82" si="13">INDEX(AB55:AD55,1,$AA$53)</f>
        <v>-1</v>
      </c>
      <c r="AA55" s="17">
        <f t="shared" ref="AA55:AA82" si="14">COUNTIF(T55:Y55,"&lt;0")</f>
        <v>6</v>
      </c>
      <c r="AB55" s="46">
        <f t="shared" si="10"/>
        <v>-1</v>
      </c>
      <c r="AC55" s="46">
        <f t="shared" si="11"/>
        <v>-1</v>
      </c>
      <c r="AD55" s="46">
        <f t="shared" ref="AD55:AD82" si="15">MAX(T55:Y55)</f>
        <v>-1</v>
      </c>
    </row>
    <row r="56" spans="1:30" x14ac:dyDescent="0.4">
      <c r="A56" s="147"/>
      <c r="B56" s="7" t="str">
        <f t="shared" si="12"/>
        <v>MK3</v>
      </c>
      <c r="C56" s="112" t="str">
        <f>LS_1!C56</f>
        <v>Die SuS reflektieren den gesellschaftlichen Einfluss der genutzten Hard- und/oder Software.</v>
      </c>
      <c r="D56" s="112"/>
      <c r="E56" s="112"/>
      <c r="F56" s="112"/>
      <c r="G56" s="112"/>
      <c r="H56" s="112"/>
      <c r="I56" s="112"/>
      <c r="J56" s="112"/>
      <c r="K56" s="112"/>
      <c r="L56" s="112"/>
      <c r="M56" s="112"/>
      <c r="N56" s="112"/>
      <c r="O56" s="112"/>
      <c r="P56" s="112"/>
      <c r="Q56" s="258"/>
      <c r="R56" s="90">
        <f t="shared" si="9"/>
        <v>-1</v>
      </c>
      <c r="T56" s="45">
        <f>LS_1!R56</f>
        <v>-1</v>
      </c>
      <c r="U56" s="45">
        <f>LS_2!R56</f>
        <v>-1</v>
      </c>
      <c r="V56" s="45">
        <f>LS_3!R56</f>
        <v>-1</v>
      </c>
      <c r="W56" s="45">
        <f>LS_4!R56</f>
        <v>-1</v>
      </c>
      <c r="X56" s="45">
        <f>LS_5!R56</f>
        <v>-1</v>
      </c>
      <c r="Y56" s="45">
        <f>LS_6!R56</f>
        <v>-1</v>
      </c>
      <c r="Z56" s="46">
        <f t="shared" si="13"/>
        <v>-1</v>
      </c>
      <c r="AA56" s="17">
        <f t="shared" si="14"/>
        <v>6</v>
      </c>
      <c r="AB56" s="46">
        <f t="shared" si="10"/>
        <v>-1</v>
      </c>
      <c r="AC56" s="46">
        <f t="shared" si="11"/>
        <v>-1</v>
      </c>
      <c r="AD56" s="46">
        <f t="shared" si="15"/>
        <v>-1</v>
      </c>
    </row>
    <row r="57" spans="1:30" x14ac:dyDescent="0.4">
      <c r="A57" s="147"/>
      <c r="B57" s="7" t="str">
        <f t="shared" si="12"/>
        <v>MK4</v>
      </c>
      <c r="C57" s="112" t="str">
        <f>LS_1!C57</f>
        <v>Die SuS reflektieren den Einfluss der genutzten Hard- und/oder Software auf ihre persönliche Lebenswelt.</v>
      </c>
      <c r="D57" s="112"/>
      <c r="E57" s="112"/>
      <c r="F57" s="112"/>
      <c r="G57" s="112"/>
      <c r="H57" s="112"/>
      <c r="I57" s="112"/>
      <c r="J57" s="112"/>
      <c r="K57" s="112"/>
      <c r="L57" s="112"/>
      <c r="M57" s="112"/>
      <c r="N57" s="112"/>
      <c r="O57" s="112"/>
      <c r="P57" s="112"/>
      <c r="Q57" s="258"/>
      <c r="R57" s="90">
        <f t="shared" si="9"/>
        <v>-1</v>
      </c>
      <c r="T57" s="45">
        <f>LS_1!R57</f>
        <v>-1</v>
      </c>
      <c r="U57" s="45">
        <f>LS_2!R57</f>
        <v>-1</v>
      </c>
      <c r="V57" s="45">
        <f>LS_3!R57</f>
        <v>-1</v>
      </c>
      <c r="W57" s="45">
        <f>LS_4!R57</f>
        <v>-1</v>
      </c>
      <c r="X57" s="45">
        <f>LS_5!R57</f>
        <v>-1</v>
      </c>
      <c r="Y57" s="45">
        <f>LS_6!R57</f>
        <v>-1</v>
      </c>
      <c r="Z57" s="46">
        <f t="shared" si="13"/>
        <v>-1</v>
      </c>
      <c r="AA57" s="17">
        <f t="shared" si="14"/>
        <v>6</v>
      </c>
      <c r="AB57" s="46">
        <f t="shared" si="10"/>
        <v>-1</v>
      </c>
      <c r="AC57" s="46">
        <f t="shared" si="11"/>
        <v>-1</v>
      </c>
      <c r="AD57" s="46">
        <f t="shared" si="15"/>
        <v>-1</v>
      </c>
    </row>
    <row r="58" spans="1:30" x14ac:dyDescent="0.4">
      <c r="A58" s="147"/>
      <c r="B58" s="7" t="str">
        <f t="shared" si="12"/>
        <v>MK5</v>
      </c>
      <c r="C58" s="112" t="str">
        <f>LS_1!C58</f>
        <v>Die SuS thematisieren technische Gefahren und Risiken der genutzten Hard- und/oder Software.</v>
      </c>
      <c r="D58" s="112"/>
      <c r="E58" s="112"/>
      <c r="F58" s="112"/>
      <c r="G58" s="112"/>
      <c r="H58" s="112"/>
      <c r="I58" s="112"/>
      <c r="J58" s="112"/>
      <c r="K58" s="112"/>
      <c r="L58" s="112"/>
      <c r="M58" s="112"/>
      <c r="N58" s="112"/>
      <c r="O58" s="112"/>
      <c r="P58" s="112"/>
      <c r="Q58" s="258"/>
      <c r="R58" s="90">
        <f t="shared" si="9"/>
        <v>-1</v>
      </c>
      <c r="T58" s="45">
        <f>LS_1!R58</f>
        <v>-1</v>
      </c>
      <c r="U58" s="45">
        <f>LS_2!R58</f>
        <v>-1</v>
      </c>
      <c r="V58" s="45">
        <f>LS_3!R58</f>
        <v>-1</v>
      </c>
      <c r="W58" s="45">
        <f>LS_4!R58</f>
        <v>-1</v>
      </c>
      <c r="X58" s="45">
        <f>LS_5!R58</f>
        <v>-1</v>
      </c>
      <c r="Y58" s="45">
        <f>LS_6!R58</f>
        <v>-1</v>
      </c>
      <c r="Z58" s="46">
        <f t="shared" si="13"/>
        <v>-1</v>
      </c>
      <c r="AA58" s="17">
        <f t="shared" si="14"/>
        <v>6</v>
      </c>
      <c r="AB58" s="46">
        <f t="shared" si="10"/>
        <v>-1</v>
      </c>
      <c r="AC58" s="46">
        <f t="shared" si="11"/>
        <v>-1</v>
      </c>
      <c r="AD58" s="46">
        <f t="shared" si="15"/>
        <v>-1</v>
      </c>
    </row>
    <row r="59" spans="1:30" x14ac:dyDescent="0.4">
      <c r="A59" s="147"/>
      <c r="B59" s="7" t="str">
        <f t="shared" si="12"/>
        <v>MK6</v>
      </c>
      <c r="C59" s="112" t="str">
        <f>LS_1!C59</f>
        <v>Die SuS bewerten den Einsatz digitaler Medien aus dem Berufsfeld.</v>
      </c>
      <c r="D59" s="112"/>
      <c r="E59" s="112"/>
      <c r="F59" s="112"/>
      <c r="G59" s="112"/>
      <c r="H59" s="112"/>
      <c r="I59" s="112"/>
      <c r="J59" s="112"/>
      <c r="K59" s="112"/>
      <c r="L59" s="112"/>
      <c r="M59" s="112"/>
      <c r="N59" s="112"/>
      <c r="O59" s="112"/>
      <c r="P59" s="112"/>
      <c r="Q59" s="258"/>
      <c r="R59" s="90">
        <f t="shared" si="9"/>
        <v>-1</v>
      </c>
      <c r="T59" s="45">
        <f>LS_1!R59</f>
        <v>-1</v>
      </c>
      <c r="U59" s="45">
        <f>LS_2!R59</f>
        <v>-1</v>
      </c>
      <c r="V59" s="45">
        <f>LS_3!R59</f>
        <v>-1</v>
      </c>
      <c r="W59" s="45">
        <f>LS_4!R59</f>
        <v>-1</v>
      </c>
      <c r="X59" s="45">
        <f>LS_5!R59</f>
        <v>-1</v>
      </c>
      <c r="Y59" s="45">
        <f>LS_6!R59</f>
        <v>-1</v>
      </c>
      <c r="Z59" s="46">
        <f t="shared" si="13"/>
        <v>-1</v>
      </c>
      <c r="AA59" s="17">
        <f t="shared" si="14"/>
        <v>6</v>
      </c>
      <c r="AB59" s="46">
        <f t="shared" si="10"/>
        <v>-1</v>
      </c>
      <c r="AC59" s="46">
        <f t="shared" si="11"/>
        <v>-1</v>
      </c>
      <c r="AD59" s="46">
        <f t="shared" si="15"/>
        <v>-1</v>
      </c>
    </row>
    <row r="60" spans="1:30" x14ac:dyDescent="0.4">
      <c r="A60" s="147"/>
      <c r="B60" s="7" t="str">
        <f t="shared" si="12"/>
        <v>MK7</v>
      </c>
      <c r="C60" s="112" t="str">
        <f>LS_1!C60</f>
        <v>Die SuS reflektieren den Einsatz digitaler Medien zur Lernortkooperation und in anderen kooperativen Settings.</v>
      </c>
      <c r="D60" s="112"/>
      <c r="E60" s="112"/>
      <c r="F60" s="112"/>
      <c r="G60" s="112"/>
      <c r="H60" s="112"/>
      <c r="I60" s="112"/>
      <c r="J60" s="112"/>
      <c r="K60" s="112"/>
      <c r="L60" s="112"/>
      <c r="M60" s="112"/>
      <c r="N60" s="112"/>
      <c r="O60" s="112"/>
      <c r="P60" s="112"/>
      <c r="Q60" s="258"/>
      <c r="R60" s="90">
        <f t="shared" si="9"/>
        <v>-1</v>
      </c>
      <c r="T60" s="45">
        <f>LS_1!R60</f>
        <v>-1</v>
      </c>
      <c r="U60" s="45">
        <f>LS_2!R60</f>
        <v>-1</v>
      </c>
      <c r="V60" s="45">
        <f>LS_3!R60</f>
        <v>-1</v>
      </c>
      <c r="W60" s="45">
        <f>LS_4!R60</f>
        <v>-1</v>
      </c>
      <c r="X60" s="45">
        <f>LS_5!R60</f>
        <v>-1</v>
      </c>
      <c r="Y60" s="45">
        <f>LS_6!R60</f>
        <v>-1</v>
      </c>
      <c r="Z60" s="46">
        <f t="shared" si="13"/>
        <v>-1</v>
      </c>
      <c r="AA60" s="17">
        <f t="shared" si="14"/>
        <v>6</v>
      </c>
      <c r="AB60" s="46">
        <f t="shared" si="10"/>
        <v>-1</v>
      </c>
      <c r="AC60" s="46">
        <f t="shared" si="11"/>
        <v>-1</v>
      </c>
      <c r="AD60" s="46">
        <f t="shared" si="15"/>
        <v>-1</v>
      </c>
    </row>
    <row r="61" spans="1:30" x14ac:dyDescent="0.4">
      <c r="A61" s="147"/>
      <c r="B61" s="7" t="str">
        <f t="shared" si="12"/>
        <v>MK8</v>
      </c>
      <c r="C61" s="112">
        <f>LS_1!C61</f>
        <v>0</v>
      </c>
      <c r="D61" s="112"/>
      <c r="E61" s="112"/>
      <c r="F61" s="112"/>
      <c r="G61" s="112"/>
      <c r="H61" s="112"/>
      <c r="I61" s="112"/>
      <c r="J61" s="112"/>
      <c r="K61" s="112"/>
      <c r="L61" s="112"/>
      <c r="M61" s="112"/>
      <c r="N61" s="112"/>
      <c r="O61" s="112"/>
      <c r="P61" s="112"/>
      <c r="Q61" s="258"/>
      <c r="R61" s="90">
        <f t="shared" si="9"/>
        <v>-1</v>
      </c>
      <c r="T61" s="45">
        <f>LS_1!R61</f>
        <v>-1</v>
      </c>
      <c r="U61" s="45">
        <f>LS_2!R61</f>
        <v>-1</v>
      </c>
      <c r="V61" s="45">
        <f>LS_3!R61</f>
        <v>-1</v>
      </c>
      <c r="W61" s="45">
        <f>LS_4!R61</f>
        <v>-1</v>
      </c>
      <c r="X61" s="45">
        <f>LS_5!R61</f>
        <v>-1</v>
      </c>
      <c r="Y61" s="45">
        <f>LS_6!R61</f>
        <v>-1</v>
      </c>
      <c r="Z61" s="46">
        <f t="shared" si="13"/>
        <v>-1</v>
      </c>
      <c r="AA61" s="17">
        <f t="shared" si="14"/>
        <v>6</v>
      </c>
      <c r="AB61" s="46">
        <f t="shared" si="10"/>
        <v>-1</v>
      </c>
      <c r="AC61" s="46">
        <f t="shared" si="11"/>
        <v>-1</v>
      </c>
      <c r="AD61" s="46">
        <f t="shared" si="15"/>
        <v>-1</v>
      </c>
    </row>
    <row r="62" spans="1:30" ht="15" thickBot="1" x14ac:dyDescent="0.45">
      <c r="A62" s="148"/>
      <c r="B62" s="8" t="str">
        <f t="shared" si="12"/>
        <v>MK9</v>
      </c>
      <c r="C62" s="127">
        <f>LS_1!C62</f>
        <v>0</v>
      </c>
      <c r="D62" s="127"/>
      <c r="E62" s="127"/>
      <c r="F62" s="127"/>
      <c r="G62" s="127"/>
      <c r="H62" s="127"/>
      <c r="I62" s="127"/>
      <c r="J62" s="127"/>
      <c r="K62" s="127"/>
      <c r="L62" s="127"/>
      <c r="M62" s="127"/>
      <c r="N62" s="127"/>
      <c r="O62" s="127"/>
      <c r="P62" s="127"/>
      <c r="Q62" s="262"/>
      <c r="R62" s="91">
        <f t="shared" si="9"/>
        <v>-1</v>
      </c>
      <c r="T62" s="45">
        <f>LS_1!R62</f>
        <v>-1</v>
      </c>
      <c r="U62" s="45">
        <f>LS_2!R62</f>
        <v>-1</v>
      </c>
      <c r="V62" s="45">
        <f>LS_3!R62</f>
        <v>-1</v>
      </c>
      <c r="W62" s="45">
        <f>LS_4!R62</f>
        <v>-1</v>
      </c>
      <c r="X62" s="45">
        <f>LS_5!R62</f>
        <v>-1</v>
      </c>
      <c r="Y62" s="45">
        <f>LS_6!R62</f>
        <v>-1</v>
      </c>
      <c r="Z62" s="46">
        <f t="shared" si="13"/>
        <v>-1</v>
      </c>
      <c r="AA62" s="17">
        <f t="shared" si="14"/>
        <v>6</v>
      </c>
      <c r="AB62" s="46">
        <f t="shared" si="10"/>
        <v>-1</v>
      </c>
      <c r="AC62" s="46">
        <f t="shared" si="11"/>
        <v>-1</v>
      </c>
      <c r="AD62" s="46">
        <f t="shared" si="15"/>
        <v>-1</v>
      </c>
    </row>
    <row r="63" spans="1:30" x14ac:dyDescent="0.4">
      <c r="A63" s="131" t="s">
        <v>15</v>
      </c>
      <c r="B63" s="6" t="str">
        <f t="shared" si="12"/>
        <v>AK1</v>
      </c>
      <c r="C63" s="111" t="str">
        <f>LS_1!C63</f>
        <v>Die SuS nutzen digitale Quellen zur Informationsbeschaffung.</v>
      </c>
      <c r="D63" s="111"/>
      <c r="E63" s="111"/>
      <c r="F63" s="111"/>
      <c r="G63" s="111"/>
      <c r="H63" s="111"/>
      <c r="I63" s="111"/>
      <c r="J63" s="111"/>
      <c r="K63" s="111"/>
      <c r="L63" s="111"/>
      <c r="M63" s="111"/>
      <c r="N63" s="111"/>
      <c r="O63" s="111"/>
      <c r="P63" s="111"/>
      <c r="Q63" s="263"/>
      <c r="R63" s="92">
        <f t="shared" si="9"/>
        <v>-1</v>
      </c>
      <c r="T63" s="45">
        <f>LS_1!R63</f>
        <v>-1</v>
      </c>
      <c r="U63" s="45">
        <f>LS_2!R63</f>
        <v>-1</v>
      </c>
      <c r="V63" s="45">
        <f>LS_3!R63</f>
        <v>-1</v>
      </c>
      <c r="W63" s="45">
        <f>LS_4!R63</f>
        <v>-1</v>
      </c>
      <c r="X63" s="45">
        <f>LS_5!R63</f>
        <v>-1</v>
      </c>
      <c r="Y63" s="45">
        <f>LS_6!R63</f>
        <v>-1</v>
      </c>
      <c r="Z63" s="46">
        <f t="shared" si="13"/>
        <v>-1</v>
      </c>
      <c r="AA63" s="17">
        <f t="shared" si="14"/>
        <v>6</v>
      </c>
      <c r="AB63" s="46">
        <f t="shared" si="10"/>
        <v>-1</v>
      </c>
      <c r="AC63" s="46">
        <f t="shared" si="11"/>
        <v>-1</v>
      </c>
      <c r="AD63" s="46">
        <f t="shared" si="15"/>
        <v>-1</v>
      </c>
    </row>
    <row r="64" spans="1:30" x14ac:dyDescent="0.4">
      <c r="A64" s="132"/>
      <c r="B64" s="7" t="str">
        <f t="shared" si="12"/>
        <v>AK2</v>
      </c>
      <c r="C64" s="112" t="str">
        <f>LS_1!C64</f>
        <v>Die SuS greifen auf digitale Ressourcen von Ausbildungsbeteiligten zu.</v>
      </c>
      <c r="D64" s="112"/>
      <c r="E64" s="112"/>
      <c r="F64" s="112"/>
      <c r="G64" s="112"/>
      <c r="H64" s="112"/>
      <c r="I64" s="112"/>
      <c r="J64" s="112"/>
      <c r="K64" s="112"/>
      <c r="L64" s="112"/>
      <c r="M64" s="112"/>
      <c r="N64" s="112"/>
      <c r="O64" s="112"/>
      <c r="P64" s="112"/>
      <c r="Q64" s="258"/>
      <c r="R64" s="90">
        <f t="shared" si="9"/>
        <v>-1</v>
      </c>
      <c r="T64" s="45">
        <f>LS_1!R64</f>
        <v>-1</v>
      </c>
      <c r="U64" s="45">
        <f>LS_2!R64</f>
        <v>-1</v>
      </c>
      <c r="V64" s="45">
        <f>LS_3!R64</f>
        <v>-1</v>
      </c>
      <c r="W64" s="45">
        <f>LS_4!R64</f>
        <v>-1</v>
      </c>
      <c r="X64" s="45">
        <f>LS_5!R64</f>
        <v>-1</v>
      </c>
      <c r="Y64" s="45">
        <f>LS_6!R64</f>
        <v>-1</v>
      </c>
      <c r="Z64" s="46">
        <f t="shared" si="13"/>
        <v>-1</v>
      </c>
      <c r="AA64" s="17">
        <f t="shared" si="14"/>
        <v>6</v>
      </c>
      <c r="AB64" s="46">
        <f t="shared" si="10"/>
        <v>-1</v>
      </c>
      <c r="AC64" s="46">
        <f t="shared" si="11"/>
        <v>-1</v>
      </c>
      <c r="AD64" s="46">
        <f t="shared" si="15"/>
        <v>-1</v>
      </c>
    </row>
    <row r="65" spans="1:30" x14ac:dyDescent="0.4">
      <c r="A65" s="132"/>
      <c r="B65" s="7" t="str">
        <f t="shared" si="12"/>
        <v>AK3</v>
      </c>
      <c r="C65" s="112" t="str">
        <f>LS_1!C65</f>
        <v>Die SuS verwenden zeitgemäße fachbereichsspezifische Software und Softwareumgebungen.</v>
      </c>
      <c r="D65" s="112"/>
      <c r="E65" s="112"/>
      <c r="F65" s="112"/>
      <c r="G65" s="112"/>
      <c r="H65" s="112"/>
      <c r="I65" s="112"/>
      <c r="J65" s="112"/>
      <c r="K65" s="112"/>
      <c r="L65" s="112"/>
      <c r="M65" s="112"/>
      <c r="N65" s="112"/>
      <c r="O65" s="112"/>
      <c r="P65" s="112"/>
      <c r="Q65" s="258"/>
      <c r="R65" s="90">
        <f t="shared" si="9"/>
        <v>-1</v>
      </c>
      <c r="T65" s="45">
        <f>LS_1!R65</f>
        <v>-1</v>
      </c>
      <c r="U65" s="45">
        <f>LS_2!R65</f>
        <v>-1</v>
      </c>
      <c r="V65" s="45">
        <f>LS_3!R65</f>
        <v>-1</v>
      </c>
      <c r="W65" s="45">
        <f>LS_4!R65</f>
        <v>-1</v>
      </c>
      <c r="X65" s="45">
        <f>LS_5!R65</f>
        <v>-1</v>
      </c>
      <c r="Y65" s="45">
        <f>LS_6!R65</f>
        <v>-1</v>
      </c>
      <c r="Z65" s="46">
        <f t="shared" si="13"/>
        <v>-1</v>
      </c>
      <c r="AA65" s="17">
        <f t="shared" si="14"/>
        <v>6</v>
      </c>
      <c r="AB65" s="46">
        <f t="shared" si="10"/>
        <v>-1</v>
      </c>
      <c r="AC65" s="46">
        <f t="shared" si="11"/>
        <v>-1</v>
      </c>
      <c r="AD65" s="46">
        <f t="shared" si="15"/>
        <v>-1</v>
      </c>
    </row>
    <row r="66" spans="1:30" x14ac:dyDescent="0.4">
      <c r="A66" s="132"/>
      <c r="B66" s="7" t="str">
        <f t="shared" si="12"/>
        <v>AK4</v>
      </c>
      <c r="C66" s="112" t="str">
        <f>LS_1!C66</f>
        <v>Die SuS erstellen Präsentationen, Kalkulationen und Dokumentationen in zeitgemäßen Softwareumgebungen.</v>
      </c>
      <c r="D66" s="112"/>
      <c r="E66" s="112"/>
      <c r="F66" s="112"/>
      <c r="G66" s="112"/>
      <c r="H66" s="112"/>
      <c r="I66" s="112"/>
      <c r="J66" s="112"/>
      <c r="K66" s="112"/>
      <c r="L66" s="112"/>
      <c r="M66" s="112"/>
      <c r="N66" s="112"/>
      <c r="O66" s="112"/>
      <c r="P66" s="112"/>
      <c r="Q66" s="258"/>
      <c r="R66" s="90">
        <f t="shared" si="9"/>
        <v>-1</v>
      </c>
      <c r="T66" s="45">
        <f>LS_1!R66</f>
        <v>-1</v>
      </c>
      <c r="U66" s="45">
        <f>LS_2!R66</f>
        <v>-1</v>
      </c>
      <c r="V66" s="45">
        <f>LS_3!R66</f>
        <v>-1</v>
      </c>
      <c r="W66" s="45">
        <f>LS_4!R66</f>
        <v>-1</v>
      </c>
      <c r="X66" s="45">
        <f>LS_5!R66</f>
        <v>-1</v>
      </c>
      <c r="Y66" s="45">
        <f>LS_6!R66</f>
        <v>-1</v>
      </c>
      <c r="Z66" s="46">
        <f t="shared" si="13"/>
        <v>-1</v>
      </c>
      <c r="AA66" s="17">
        <f t="shared" si="14"/>
        <v>6</v>
      </c>
      <c r="AB66" s="46">
        <f t="shared" si="10"/>
        <v>-1</v>
      </c>
      <c r="AC66" s="46">
        <f t="shared" si="11"/>
        <v>-1</v>
      </c>
      <c r="AD66" s="46">
        <f t="shared" si="15"/>
        <v>-1</v>
      </c>
    </row>
    <row r="67" spans="1:30" x14ac:dyDescent="0.4">
      <c r="A67" s="132"/>
      <c r="B67" s="7" t="str">
        <f t="shared" si="12"/>
        <v>AK5</v>
      </c>
      <c r="C67" s="112" t="str">
        <f>LS_1!C67</f>
        <v>Die SuS setzen berufs- bzw. fachbereichsspezifische Hardware ein.</v>
      </c>
      <c r="D67" s="112"/>
      <c r="E67" s="112"/>
      <c r="F67" s="112"/>
      <c r="G67" s="112"/>
      <c r="H67" s="112"/>
      <c r="I67" s="112"/>
      <c r="J67" s="112"/>
      <c r="K67" s="112"/>
      <c r="L67" s="112"/>
      <c r="M67" s="112"/>
      <c r="N67" s="112"/>
      <c r="O67" s="112"/>
      <c r="P67" s="112"/>
      <c r="Q67" s="258"/>
      <c r="R67" s="90">
        <f t="shared" si="9"/>
        <v>-1</v>
      </c>
      <c r="T67" s="45">
        <f>LS_1!R67</f>
        <v>-1</v>
      </c>
      <c r="U67" s="45">
        <f>LS_2!R67</f>
        <v>-1</v>
      </c>
      <c r="V67" s="45">
        <f>LS_3!R67</f>
        <v>-1</v>
      </c>
      <c r="W67" s="45">
        <f>LS_4!R67</f>
        <v>-1</v>
      </c>
      <c r="X67" s="45">
        <f>LS_5!R67</f>
        <v>-1</v>
      </c>
      <c r="Y67" s="45">
        <f>LS_6!R67</f>
        <v>-1</v>
      </c>
      <c r="Z67" s="46">
        <f t="shared" si="13"/>
        <v>-1</v>
      </c>
      <c r="AA67" s="17">
        <f t="shared" si="14"/>
        <v>6</v>
      </c>
      <c r="AB67" s="46">
        <f t="shared" si="10"/>
        <v>-1</v>
      </c>
      <c r="AC67" s="46">
        <f t="shared" si="11"/>
        <v>-1</v>
      </c>
      <c r="AD67" s="46">
        <f t="shared" si="15"/>
        <v>-1</v>
      </c>
    </row>
    <row r="68" spans="1:30" x14ac:dyDescent="0.4">
      <c r="A68" s="132"/>
      <c r="B68" s="7" t="str">
        <f t="shared" si="12"/>
        <v>AK6</v>
      </c>
      <c r="C68" s="112" t="str">
        <f>LS_1!C68</f>
        <v>Die SuS setzen zeitgemäße Hardware oder technologische Treiber ein.</v>
      </c>
      <c r="D68" s="112"/>
      <c r="E68" s="112"/>
      <c r="F68" s="112"/>
      <c r="G68" s="112"/>
      <c r="H68" s="112"/>
      <c r="I68" s="112"/>
      <c r="J68" s="112"/>
      <c r="K68" s="112"/>
      <c r="L68" s="112"/>
      <c r="M68" s="112"/>
      <c r="N68" s="112"/>
      <c r="O68" s="112"/>
      <c r="P68" s="112"/>
      <c r="Q68" s="258"/>
      <c r="R68" s="90">
        <f t="shared" si="9"/>
        <v>-1</v>
      </c>
      <c r="T68" s="45">
        <f>LS_1!R68</f>
        <v>-1</v>
      </c>
      <c r="U68" s="45">
        <f>LS_2!R68</f>
        <v>-1</v>
      </c>
      <c r="V68" s="45">
        <f>LS_3!R68</f>
        <v>-1</v>
      </c>
      <c r="W68" s="45">
        <f>LS_4!R68</f>
        <v>-1</v>
      </c>
      <c r="X68" s="45">
        <f>LS_5!R68</f>
        <v>-1</v>
      </c>
      <c r="Y68" s="45">
        <f>LS_6!R68</f>
        <v>-1</v>
      </c>
      <c r="Z68" s="46">
        <f t="shared" si="13"/>
        <v>-1</v>
      </c>
      <c r="AA68" s="17">
        <f t="shared" si="14"/>
        <v>6</v>
      </c>
      <c r="AB68" s="46">
        <f t="shared" si="10"/>
        <v>-1</v>
      </c>
      <c r="AC68" s="46">
        <f t="shared" si="11"/>
        <v>-1</v>
      </c>
      <c r="AD68" s="46">
        <f t="shared" si="15"/>
        <v>-1</v>
      </c>
    </row>
    <row r="69" spans="1:30" x14ac:dyDescent="0.4">
      <c r="A69" s="132"/>
      <c r="B69" s="7" t="str">
        <f t="shared" si="12"/>
        <v>AK7</v>
      </c>
      <c r="C69" s="112" t="str">
        <f>LS_1!C69</f>
        <v>Die SuS wandeln Daten in unterschiedliche digitale Formate um.</v>
      </c>
      <c r="D69" s="112"/>
      <c r="E69" s="112"/>
      <c r="F69" s="112"/>
      <c r="G69" s="112"/>
      <c r="H69" s="112"/>
      <c r="I69" s="112"/>
      <c r="J69" s="112"/>
      <c r="K69" s="112"/>
      <c r="L69" s="112"/>
      <c r="M69" s="112"/>
      <c r="N69" s="112"/>
      <c r="O69" s="112"/>
      <c r="P69" s="112"/>
      <c r="Q69" s="258"/>
      <c r="R69" s="90">
        <f t="shared" si="9"/>
        <v>-1</v>
      </c>
      <c r="T69" s="45">
        <f>LS_1!R69</f>
        <v>-1</v>
      </c>
      <c r="U69" s="45">
        <f>LS_2!R69</f>
        <v>-1</v>
      </c>
      <c r="V69" s="45">
        <f>LS_3!R69</f>
        <v>-1</v>
      </c>
      <c r="W69" s="45">
        <f>LS_4!R69</f>
        <v>-1</v>
      </c>
      <c r="X69" s="45">
        <f>LS_5!R69</f>
        <v>-1</v>
      </c>
      <c r="Y69" s="45">
        <f>LS_6!R69</f>
        <v>-1</v>
      </c>
      <c r="Z69" s="46">
        <f t="shared" si="13"/>
        <v>-1</v>
      </c>
      <c r="AA69" s="17">
        <f t="shared" si="14"/>
        <v>6</v>
      </c>
      <c r="AB69" s="46">
        <f t="shared" si="10"/>
        <v>-1</v>
      </c>
      <c r="AC69" s="46">
        <f t="shared" si="11"/>
        <v>-1</v>
      </c>
      <c r="AD69" s="46">
        <f t="shared" si="15"/>
        <v>-1</v>
      </c>
    </row>
    <row r="70" spans="1:30" x14ac:dyDescent="0.4">
      <c r="A70" s="132"/>
      <c r="B70" s="7" t="str">
        <f t="shared" si="12"/>
        <v>AK8</v>
      </c>
      <c r="C70" s="112" t="str">
        <f>LS_1!C70</f>
        <v xml:space="preserve">Die SuS gewährleisten den Datenaustausch zwischen unterschiedlichen Systemen. </v>
      </c>
      <c r="D70" s="112"/>
      <c r="E70" s="112"/>
      <c r="F70" s="112"/>
      <c r="G70" s="112"/>
      <c r="H70" s="112"/>
      <c r="I70" s="112"/>
      <c r="J70" s="112"/>
      <c r="K70" s="112"/>
      <c r="L70" s="112"/>
      <c r="M70" s="112"/>
      <c r="N70" s="112"/>
      <c r="O70" s="112"/>
      <c r="P70" s="112"/>
      <c r="Q70" s="258"/>
      <c r="R70" s="90">
        <f t="shared" si="9"/>
        <v>-1</v>
      </c>
      <c r="T70" s="45">
        <f>LS_1!R70</f>
        <v>-1</v>
      </c>
      <c r="U70" s="45">
        <f>LS_2!R70</f>
        <v>-1</v>
      </c>
      <c r="V70" s="45">
        <f>LS_3!R70</f>
        <v>-1</v>
      </c>
      <c r="W70" s="45">
        <f>LS_4!R70</f>
        <v>-1</v>
      </c>
      <c r="X70" s="45">
        <f>LS_5!R70</f>
        <v>-1</v>
      </c>
      <c r="Y70" s="45">
        <f>LS_6!R70</f>
        <v>-1</v>
      </c>
      <c r="Z70" s="46">
        <f t="shared" si="13"/>
        <v>-1</v>
      </c>
      <c r="AA70" s="17">
        <f t="shared" si="14"/>
        <v>6</v>
      </c>
      <c r="AB70" s="46">
        <f t="shared" si="10"/>
        <v>-1</v>
      </c>
      <c r="AC70" s="46">
        <f t="shared" si="11"/>
        <v>-1</v>
      </c>
      <c r="AD70" s="46">
        <f t="shared" si="15"/>
        <v>-1</v>
      </c>
    </row>
    <row r="71" spans="1:30" x14ac:dyDescent="0.4">
      <c r="A71" s="132"/>
      <c r="B71" s="7" t="str">
        <f t="shared" si="12"/>
        <v>AK9</v>
      </c>
      <c r="C71" s="112" t="str">
        <f>LS_1!C71</f>
        <v>Die SuS nutzen Groupware als kooperative Unterrichtsform.</v>
      </c>
      <c r="D71" s="112"/>
      <c r="E71" s="112"/>
      <c r="F71" s="112"/>
      <c r="G71" s="112"/>
      <c r="H71" s="112"/>
      <c r="I71" s="112"/>
      <c r="J71" s="112"/>
      <c r="K71" s="112"/>
      <c r="L71" s="112"/>
      <c r="M71" s="112"/>
      <c r="N71" s="112"/>
      <c r="O71" s="112"/>
      <c r="P71" s="112"/>
      <c r="Q71" s="258"/>
      <c r="R71" s="90">
        <f t="shared" si="9"/>
        <v>-1</v>
      </c>
      <c r="T71" s="45">
        <f>LS_1!R71</f>
        <v>-1</v>
      </c>
      <c r="U71" s="45">
        <f>LS_2!R71</f>
        <v>-1</v>
      </c>
      <c r="V71" s="45">
        <f>LS_3!R71</f>
        <v>-1</v>
      </c>
      <c r="W71" s="45">
        <f>LS_4!R71</f>
        <v>-1</v>
      </c>
      <c r="X71" s="45">
        <f>LS_5!R71</f>
        <v>-1</v>
      </c>
      <c r="Y71" s="45">
        <f>LS_6!R71</f>
        <v>-1</v>
      </c>
      <c r="Z71" s="46">
        <f t="shared" si="13"/>
        <v>-1</v>
      </c>
      <c r="AA71" s="17">
        <f t="shared" si="14"/>
        <v>6</v>
      </c>
      <c r="AB71" s="46">
        <f t="shared" si="10"/>
        <v>-1</v>
      </c>
      <c r="AC71" s="46">
        <f t="shared" si="11"/>
        <v>-1</v>
      </c>
      <c r="AD71" s="46">
        <f t="shared" si="15"/>
        <v>-1</v>
      </c>
    </row>
    <row r="72" spans="1:30" x14ac:dyDescent="0.4">
      <c r="A72" s="132"/>
      <c r="B72" s="7" t="str">
        <f t="shared" si="12"/>
        <v>AK10</v>
      </c>
      <c r="C72" s="112">
        <f>LS_1!C72</f>
        <v>0</v>
      </c>
      <c r="D72" s="112"/>
      <c r="E72" s="112"/>
      <c r="F72" s="112"/>
      <c r="G72" s="112"/>
      <c r="H72" s="112"/>
      <c r="I72" s="112"/>
      <c r="J72" s="112"/>
      <c r="K72" s="112"/>
      <c r="L72" s="112"/>
      <c r="M72" s="112"/>
      <c r="N72" s="112"/>
      <c r="O72" s="112"/>
      <c r="P72" s="112"/>
      <c r="Q72" s="258"/>
      <c r="R72" s="90">
        <f t="shared" si="9"/>
        <v>-1</v>
      </c>
      <c r="T72" s="45">
        <f>LS_1!R72</f>
        <v>-1</v>
      </c>
      <c r="U72" s="45">
        <f>LS_2!R72</f>
        <v>-1</v>
      </c>
      <c r="V72" s="45">
        <f>LS_3!R72</f>
        <v>-1</v>
      </c>
      <c r="W72" s="45">
        <f>LS_4!R72</f>
        <v>-1</v>
      </c>
      <c r="X72" s="45">
        <f>LS_5!R72</f>
        <v>-1</v>
      </c>
      <c r="Y72" s="45">
        <f>LS_6!R72</f>
        <v>-1</v>
      </c>
      <c r="Z72" s="46">
        <f t="shared" si="13"/>
        <v>-1</v>
      </c>
      <c r="AA72" s="17">
        <f t="shared" si="14"/>
        <v>6</v>
      </c>
      <c r="AB72" s="46">
        <f t="shared" si="10"/>
        <v>-1</v>
      </c>
      <c r="AC72" s="46">
        <f t="shared" si="11"/>
        <v>-1</v>
      </c>
      <c r="AD72" s="46">
        <f t="shared" si="15"/>
        <v>-1</v>
      </c>
    </row>
    <row r="73" spans="1:30" ht="15" thickBot="1" x14ac:dyDescent="0.45">
      <c r="A73" s="133"/>
      <c r="B73" s="8" t="str">
        <f t="shared" si="12"/>
        <v>AK11</v>
      </c>
      <c r="C73" s="127">
        <f>LS_1!C73</f>
        <v>0</v>
      </c>
      <c r="D73" s="127"/>
      <c r="E73" s="127"/>
      <c r="F73" s="127"/>
      <c r="G73" s="127"/>
      <c r="H73" s="127"/>
      <c r="I73" s="127"/>
      <c r="J73" s="127"/>
      <c r="K73" s="127"/>
      <c r="L73" s="127"/>
      <c r="M73" s="127"/>
      <c r="N73" s="127"/>
      <c r="O73" s="127"/>
      <c r="P73" s="127"/>
      <c r="Q73" s="262"/>
      <c r="R73" s="91">
        <f t="shared" si="9"/>
        <v>-1</v>
      </c>
      <c r="T73" s="45">
        <f>LS_1!R73</f>
        <v>-1</v>
      </c>
      <c r="U73" s="45">
        <f>LS_2!R73</f>
        <v>-1</v>
      </c>
      <c r="V73" s="45">
        <f>LS_3!R73</f>
        <v>-1</v>
      </c>
      <c r="W73" s="45">
        <f>LS_4!R73</f>
        <v>-1</v>
      </c>
      <c r="X73" s="45">
        <f>LS_5!R73</f>
        <v>-1</v>
      </c>
      <c r="Y73" s="45">
        <f>LS_6!R73</f>
        <v>-1</v>
      </c>
      <c r="Z73" s="46">
        <f t="shared" si="13"/>
        <v>-1</v>
      </c>
      <c r="AA73" s="17">
        <f t="shared" si="14"/>
        <v>6</v>
      </c>
      <c r="AB73" s="46">
        <f t="shared" si="10"/>
        <v>-1</v>
      </c>
      <c r="AC73" s="46">
        <f t="shared" si="11"/>
        <v>-1</v>
      </c>
      <c r="AD73" s="46">
        <f t="shared" si="15"/>
        <v>-1</v>
      </c>
    </row>
    <row r="74" spans="1:30" x14ac:dyDescent="0.4">
      <c r="A74" s="128" t="s">
        <v>16</v>
      </c>
      <c r="B74" s="6" t="str">
        <f t="shared" si="12"/>
        <v>IG1</v>
      </c>
      <c r="C74" s="111" t="str">
        <f>LS_1!C74</f>
        <v>Die SuS berücksichtigen die Anforderungen des Urheberrechts mit Lizenz- und Nutzungsrechten.</v>
      </c>
      <c r="D74" s="111"/>
      <c r="E74" s="111"/>
      <c r="F74" s="111"/>
      <c r="G74" s="111"/>
      <c r="H74" s="111"/>
      <c r="I74" s="111"/>
      <c r="J74" s="111"/>
      <c r="K74" s="111"/>
      <c r="L74" s="111"/>
      <c r="M74" s="111"/>
      <c r="N74" s="111"/>
      <c r="O74" s="111"/>
      <c r="P74" s="111"/>
      <c r="Q74" s="263"/>
      <c r="R74" s="92">
        <f t="shared" si="9"/>
        <v>-1</v>
      </c>
      <c r="T74" s="45">
        <f>LS_1!R74</f>
        <v>-1</v>
      </c>
      <c r="U74" s="45">
        <f>LS_2!R74</f>
        <v>-1</v>
      </c>
      <c r="V74" s="45">
        <f>LS_3!R74</f>
        <v>-1</v>
      </c>
      <c r="W74" s="45">
        <f>LS_4!R74</f>
        <v>-1</v>
      </c>
      <c r="X74" s="45">
        <f>LS_5!R74</f>
        <v>-1</v>
      </c>
      <c r="Y74" s="45">
        <f>LS_6!R74</f>
        <v>-1</v>
      </c>
      <c r="Z74" s="46">
        <f t="shared" si="13"/>
        <v>-1</v>
      </c>
      <c r="AA74" s="17">
        <f t="shared" si="14"/>
        <v>6</v>
      </c>
      <c r="AB74" s="46">
        <f t="shared" si="10"/>
        <v>-1</v>
      </c>
      <c r="AC74" s="46">
        <f t="shared" si="11"/>
        <v>-1</v>
      </c>
      <c r="AD74" s="46">
        <f t="shared" si="15"/>
        <v>-1</v>
      </c>
    </row>
    <row r="75" spans="1:30" x14ac:dyDescent="0.4">
      <c r="A75" s="129"/>
      <c r="B75" s="7" t="str">
        <f t="shared" si="12"/>
        <v>IG2</v>
      </c>
      <c r="C75" s="112" t="str">
        <f>LS_1!C75</f>
        <v>Die SuS setzen Anforderungen an Datensicherheit um.</v>
      </c>
      <c r="D75" s="112"/>
      <c r="E75" s="112"/>
      <c r="F75" s="112"/>
      <c r="G75" s="112"/>
      <c r="H75" s="112"/>
      <c r="I75" s="112"/>
      <c r="J75" s="112"/>
      <c r="K75" s="112"/>
      <c r="L75" s="112"/>
      <c r="M75" s="112"/>
      <c r="N75" s="112"/>
      <c r="O75" s="112"/>
      <c r="P75" s="112"/>
      <c r="Q75" s="258"/>
      <c r="R75" s="90">
        <f t="shared" si="9"/>
        <v>-1</v>
      </c>
      <c r="T75" s="45">
        <f>LS_1!R75</f>
        <v>-1</v>
      </c>
      <c r="U75" s="45">
        <f>LS_2!R75</f>
        <v>-1</v>
      </c>
      <c r="V75" s="45">
        <f>LS_3!R75</f>
        <v>-1</v>
      </c>
      <c r="W75" s="45">
        <f>LS_4!R75</f>
        <v>-1</v>
      </c>
      <c r="X75" s="45">
        <f>LS_5!R75</f>
        <v>-1</v>
      </c>
      <c r="Y75" s="45">
        <f>LS_6!R75</f>
        <v>-1</v>
      </c>
      <c r="Z75" s="46">
        <f t="shared" si="13"/>
        <v>-1</v>
      </c>
      <c r="AA75" s="17">
        <f t="shared" si="14"/>
        <v>6</v>
      </c>
      <c r="AB75" s="46">
        <f t="shared" si="10"/>
        <v>-1</v>
      </c>
      <c r="AC75" s="46">
        <f t="shared" si="11"/>
        <v>-1</v>
      </c>
      <c r="AD75" s="46">
        <f t="shared" si="15"/>
        <v>-1</v>
      </c>
    </row>
    <row r="76" spans="1:30" x14ac:dyDescent="0.4">
      <c r="A76" s="129"/>
      <c r="B76" s="7" t="str">
        <f t="shared" si="12"/>
        <v>IG3</v>
      </c>
      <c r="C76" s="112" t="str">
        <f>LS_1!C76</f>
        <v>Die SuS setzen Anforderungen des Datenschutzes um.</v>
      </c>
      <c r="D76" s="112"/>
      <c r="E76" s="112"/>
      <c r="F76" s="112"/>
      <c r="G76" s="112"/>
      <c r="H76" s="112"/>
      <c r="I76" s="112"/>
      <c r="J76" s="112"/>
      <c r="K76" s="112"/>
      <c r="L76" s="112"/>
      <c r="M76" s="112"/>
      <c r="N76" s="112"/>
      <c r="O76" s="112"/>
      <c r="P76" s="112"/>
      <c r="Q76" s="258"/>
      <c r="R76" s="90">
        <f t="shared" si="9"/>
        <v>-1</v>
      </c>
      <c r="T76" s="45">
        <f>LS_1!R76</f>
        <v>-1</v>
      </c>
      <c r="U76" s="45">
        <f>LS_2!R76</f>
        <v>-1</v>
      </c>
      <c r="V76" s="45">
        <f>LS_3!R76</f>
        <v>-1</v>
      </c>
      <c r="W76" s="45">
        <f>LS_4!R76</f>
        <v>-1</v>
      </c>
      <c r="X76" s="45">
        <f>LS_5!R76</f>
        <v>-1</v>
      </c>
      <c r="Y76" s="45">
        <f>LS_6!R76</f>
        <v>-1</v>
      </c>
      <c r="Z76" s="46">
        <f t="shared" si="13"/>
        <v>-1</v>
      </c>
      <c r="AA76" s="17">
        <f t="shared" si="14"/>
        <v>6</v>
      </c>
      <c r="AB76" s="46">
        <f t="shared" si="10"/>
        <v>-1</v>
      </c>
      <c r="AC76" s="46">
        <f t="shared" si="11"/>
        <v>-1</v>
      </c>
      <c r="AD76" s="46">
        <f t="shared" si="15"/>
        <v>-1</v>
      </c>
    </row>
    <row r="77" spans="1:30" x14ac:dyDescent="0.4">
      <c r="A77" s="129"/>
      <c r="B77" s="7" t="str">
        <f t="shared" si="12"/>
        <v>IG4</v>
      </c>
      <c r="C77" s="112" t="str">
        <f>LS_1!C77</f>
        <v>Die SuS setzen algorithmische Problemlösungsstrategien für das Verständnis von Softwareentwicklung ein.</v>
      </c>
      <c r="D77" s="112"/>
      <c r="E77" s="112"/>
      <c r="F77" s="112"/>
      <c r="G77" s="112"/>
      <c r="H77" s="112"/>
      <c r="I77" s="112"/>
      <c r="J77" s="112"/>
      <c r="K77" s="112"/>
      <c r="L77" s="112"/>
      <c r="M77" s="112"/>
      <c r="N77" s="112"/>
      <c r="O77" s="112"/>
      <c r="P77" s="112"/>
      <c r="Q77" s="258"/>
      <c r="R77" s="90">
        <f t="shared" si="9"/>
        <v>-1</v>
      </c>
      <c r="T77" s="45">
        <f>LS_1!R77</f>
        <v>-1</v>
      </c>
      <c r="U77" s="45">
        <f>LS_2!R77</f>
        <v>-1</v>
      </c>
      <c r="V77" s="45">
        <f>LS_3!R77</f>
        <v>-1</v>
      </c>
      <c r="W77" s="45">
        <f>LS_4!R77</f>
        <v>-1</v>
      </c>
      <c r="X77" s="45">
        <f>LS_5!R77</f>
        <v>-1</v>
      </c>
      <c r="Y77" s="45">
        <f>LS_6!R77</f>
        <v>-1</v>
      </c>
      <c r="Z77" s="46">
        <f t="shared" si="13"/>
        <v>-1</v>
      </c>
      <c r="AA77" s="17">
        <f t="shared" si="14"/>
        <v>6</v>
      </c>
      <c r="AB77" s="46">
        <f t="shared" si="10"/>
        <v>-1</v>
      </c>
      <c r="AC77" s="46">
        <f t="shared" si="11"/>
        <v>-1</v>
      </c>
      <c r="AD77" s="46">
        <f t="shared" si="15"/>
        <v>-1</v>
      </c>
    </row>
    <row r="78" spans="1:30" x14ac:dyDescent="0.4">
      <c r="A78" s="129"/>
      <c r="B78" s="7" t="str">
        <f t="shared" si="12"/>
        <v>IG5</v>
      </c>
      <c r="C78" s="112" t="str">
        <f>LS_1!C78</f>
        <v>Die SuS konfigurieren Hard- und/oder Software für Arbeits- und Geschäftsprozesse.</v>
      </c>
      <c r="D78" s="112"/>
      <c r="E78" s="112"/>
      <c r="F78" s="112"/>
      <c r="G78" s="112"/>
      <c r="H78" s="112"/>
      <c r="I78" s="112"/>
      <c r="J78" s="112"/>
      <c r="K78" s="112"/>
      <c r="L78" s="112"/>
      <c r="M78" s="112"/>
      <c r="N78" s="112"/>
      <c r="O78" s="112"/>
      <c r="P78" s="112"/>
      <c r="Q78" s="258"/>
      <c r="R78" s="90">
        <f t="shared" si="9"/>
        <v>-1</v>
      </c>
      <c r="T78" s="45">
        <f>LS_1!R78</f>
        <v>-1</v>
      </c>
      <c r="U78" s="45">
        <f>LS_2!R78</f>
        <v>-1</v>
      </c>
      <c r="V78" s="45">
        <f>LS_3!R78</f>
        <v>-1</v>
      </c>
      <c r="W78" s="45">
        <f>LS_4!R78</f>
        <v>-1</v>
      </c>
      <c r="X78" s="45">
        <f>LS_5!R78</f>
        <v>-1</v>
      </c>
      <c r="Y78" s="45">
        <f>LS_6!R78</f>
        <v>-1</v>
      </c>
      <c r="Z78" s="46">
        <f t="shared" si="13"/>
        <v>-1</v>
      </c>
      <c r="AA78" s="17">
        <f t="shared" si="14"/>
        <v>6</v>
      </c>
      <c r="AB78" s="46">
        <f t="shared" si="10"/>
        <v>-1</v>
      </c>
      <c r="AC78" s="46">
        <f t="shared" si="11"/>
        <v>-1</v>
      </c>
      <c r="AD78" s="46">
        <f t="shared" si="15"/>
        <v>-1</v>
      </c>
    </row>
    <row r="79" spans="1:30" x14ac:dyDescent="0.4">
      <c r="A79" s="129"/>
      <c r="B79" s="7" t="str">
        <f t="shared" si="12"/>
        <v>IG6</v>
      </c>
      <c r="C79" s="112" t="str">
        <f>LS_1!C79</f>
        <v>Die SuS nehmen individuelle Konfigurationen an Hard- und/oder Software vor.</v>
      </c>
      <c r="D79" s="112"/>
      <c r="E79" s="112"/>
      <c r="F79" s="112"/>
      <c r="G79" s="112"/>
      <c r="H79" s="112"/>
      <c r="I79" s="112"/>
      <c r="J79" s="112"/>
      <c r="K79" s="112"/>
      <c r="L79" s="112"/>
      <c r="M79" s="112"/>
      <c r="N79" s="112"/>
      <c r="O79" s="112"/>
      <c r="P79" s="112"/>
      <c r="Q79" s="258"/>
      <c r="R79" s="90">
        <f t="shared" si="9"/>
        <v>-1</v>
      </c>
      <c r="T79" s="45">
        <f>LS_1!R79</f>
        <v>-1</v>
      </c>
      <c r="U79" s="45">
        <f>LS_2!R79</f>
        <v>-1</v>
      </c>
      <c r="V79" s="45">
        <f>LS_3!R79</f>
        <v>-1</v>
      </c>
      <c r="W79" s="45">
        <f>LS_4!R79</f>
        <v>-1</v>
      </c>
      <c r="X79" s="45">
        <f>LS_5!R79</f>
        <v>-1</v>
      </c>
      <c r="Y79" s="45">
        <f>LS_6!R79</f>
        <v>-1</v>
      </c>
      <c r="Z79" s="46">
        <f t="shared" si="13"/>
        <v>-1</v>
      </c>
      <c r="AA79" s="17">
        <f t="shared" si="14"/>
        <v>6</v>
      </c>
      <c r="AB79" s="46">
        <f t="shared" si="10"/>
        <v>-1</v>
      </c>
      <c r="AC79" s="46">
        <f t="shared" si="11"/>
        <v>-1</v>
      </c>
      <c r="AD79" s="46">
        <f t="shared" si="15"/>
        <v>-1</v>
      </c>
    </row>
    <row r="80" spans="1:30" x14ac:dyDescent="0.4">
      <c r="A80" s="129"/>
      <c r="B80" s="7" t="str">
        <f t="shared" si="12"/>
        <v>IG7</v>
      </c>
      <c r="C80" s="112" t="str">
        <f>LS_1!C80</f>
        <v>Die SuS analysieren  Aufbau,  Kommunikation und Funktionsweise vernetzter Systeme.</v>
      </c>
      <c r="D80" s="112"/>
      <c r="E80" s="112"/>
      <c r="F80" s="112"/>
      <c r="G80" s="112"/>
      <c r="H80" s="112"/>
      <c r="I80" s="112"/>
      <c r="J80" s="112"/>
      <c r="K80" s="112"/>
      <c r="L80" s="112"/>
      <c r="M80" s="112"/>
      <c r="N80" s="112"/>
      <c r="O80" s="112"/>
      <c r="P80" s="112"/>
      <c r="Q80" s="258"/>
      <c r="R80" s="90">
        <f t="shared" si="9"/>
        <v>-1</v>
      </c>
      <c r="T80" s="45">
        <f>LS_1!R80</f>
        <v>-1</v>
      </c>
      <c r="U80" s="45">
        <f>LS_2!R80</f>
        <v>-1</v>
      </c>
      <c r="V80" s="45">
        <f>LS_3!R80</f>
        <v>-1</v>
      </c>
      <c r="W80" s="45">
        <f>LS_4!R80</f>
        <v>-1</v>
      </c>
      <c r="X80" s="45">
        <f>LS_5!R80</f>
        <v>-1</v>
      </c>
      <c r="Y80" s="45">
        <f>LS_6!R80</f>
        <v>-1</v>
      </c>
      <c r="Z80" s="46">
        <f t="shared" si="13"/>
        <v>-1</v>
      </c>
      <c r="AA80" s="17">
        <f t="shared" si="14"/>
        <v>6</v>
      </c>
      <c r="AB80" s="46">
        <f t="shared" si="10"/>
        <v>-1</v>
      </c>
      <c r="AC80" s="46">
        <f t="shared" si="11"/>
        <v>-1</v>
      </c>
      <c r="AD80" s="46">
        <f t="shared" si="15"/>
        <v>-1</v>
      </c>
    </row>
    <row r="81" spans="1:30" x14ac:dyDescent="0.4">
      <c r="A81" s="129"/>
      <c r="B81" s="7" t="str">
        <f t="shared" si="12"/>
        <v>IG8</v>
      </c>
      <c r="C81" s="112">
        <f>LS_1!C81</f>
        <v>0</v>
      </c>
      <c r="D81" s="112"/>
      <c r="E81" s="112"/>
      <c r="F81" s="112"/>
      <c r="G81" s="112"/>
      <c r="H81" s="112"/>
      <c r="I81" s="112"/>
      <c r="J81" s="112"/>
      <c r="K81" s="112"/>
      <c r="L81" s="112"/>
      <c r="M81" s="112"/>
      <c r="N81" s="112"/>
      <c r="O81" s="112"/>
      <c r="P81" s="112"/>
      <c r="Q81" s="258"/>
      <c r="R81" s="90">
        <f t="shared" si="9"/>
        <v>-1</v>
      </c>
      <c r="T81" s="45">
        <f>LS_1!R81</f>
        <v>-1</v>
      </c>
      <c r="U81" s="45">
        <f>LS_2!R81</f>
        <v>-1</v>
      </c>
      <c r="V81" s="45">
        <f>LS_3!R81</f>
        <v>-1</v>
      </c>
      <c r="W81" s="45">
        <f>LS_4!R81</f>
        <v>-1</v>
      </c>
      <c r="X81" s="45">
        <f>LS_5!R81</f>
        <v>-1</v>
      </c>
      <c r="Y81" s="45">
        <f>LS_6!R81</f>
        <v>-1</v>
      </c>
      <c r="Z81" s="46">
        <f t="shared" si="13"/>
        <v>-1</v>
      </c>
      <c r="AA81" s="17">
        <f t="shared" si="14"/>
        <v>6</v>
      </c>
      <c r="AB81" s="46">
        <f t="shared" si="10"/>
        <v>-1</v>
      </c>
      <c r="AC81" s="46">
        <f t="shared" si="11"/>
        <v>-1</v>
      </c>
      <c r="AD81" s="46">
        <f t="shared" si="15"/>
        <v>-1</v>
      </c>
    </row>
    <row r="82" spans="1:30" ht="15" thickBot="1" x14ac:dyDescent="0.45">
      <c r="A82" s="130"/>
      <c r="B82" s="8" t="str">
        <f t="shared" si="12"/>
        <v>IG9</v>
      </c>
      <c r="C82" s="127">
        <f>LS_1!C82</f>
        <v>0</v>
      </c>
      <c r="D82" s="127"/>
      <c r="E82" s="127"/>
      <c r="F82" s="127"/>
      <c r="G82" s="127"/>
      <c r="H82" s="127"/>
      <c r="I82" s="127"/>
      <c r="J82" s="127"/>
      <c r="K82" s="127"/>
      <c r="L82" s="127"/>
      <c r="M82" s="127"/>
      <c r="N82" s="127"/>
      <c r="O82" s="127"/>
      <c r="P82" s="127"/>
      <c r="Q82" s="127"/>
      <c r="R82" s="91">
        <f>Z82</f>
        <v>-1</v>
      </c>
      <c r="T82" s="45">
        <f>LS_1!R82</f>
        <v>-1</v>
      </c>
      <c r="U82" s="45">
        <f>LS_2!R82</f>
        <v>-1</v>
      </c>
      <c r="V82" s="45">
        <f>LS_3!R82</f>
        <v>-1</v>
      </c>
      <c r="W82" s="45">
        <f>LS_4!R82</f>
        <v>-1</v>
      </c>
      <c r="X82" s="45">
        <f>LS_5!R82</f>
        <v>-1</v>
      </c>
      <c r="Y82" s="45">
        <f>LS_6!R82</f>
        <v>-1</v>
      </c>
      <c r="Z82" s="46">
        <f t="shared" si="13"/>
        <v>-1</v>
      </c>
      <c r="AA82" s="17">
        <f t="shared" si="14"/>
        <v>6</v>
      </c>
      <c r="AB82" s="46">
        <f t="shared" si="10"/>
        <v>-1</v>
      </c>
      <c r="AC82" s="46">
        <f t="shared" si="11"/>
        <v>-1</v>
      </c>
      <c r="AD82" s="46">
        <f t="shared" si="15"/>
        <v>-1</v>
      </c>
    </row>
    <row r="83" spans="1:30" ht="12" customHeight="1" thickBot="1" x14ac:dyDescent="0.45"/>
    <row r="84" spans="1:30" ht="15" hidden="1" thickBot="1" x14ac:dyDescent="0.45"/>
    <row r="85" spans="1:30" ht="15" thickBot="1" x14ac:dyDescent="0.45">
      <c r="C85" s="218" t="s">
        <v>139</v>
      </c>
      <c r="D85" s="219"/>
      <c r="E85" s="219"/>
      <c r="F85" s="219"/>
      <c r="G85" s="219"/>
      <c r="H85" s="219"/>
      <c r="I85" s="219"/>
      <c r="J85" s="219"/>
      <c r="K85" s="219"/>
      <c r="L85" s="219"/>
      <c r="M85" s="219"/>
      <c r="N85" s="219"/>
      <c r="O85" s="219"/>
      <c r="P85" s="219"/>
      <c r="Q85" s="219"/>
      <c r="R85" s="220"/>
    </row>
    <row r="86" spans="1:30" ht="15" thickBot="1" x14ac:dyDescent="0.45">
      <c r="A86" s="221" t="str">
        <f>CONCATENATE("LS ",$H$2,".1")</f>
        <v>LS 0.1</v>
      </c>
      <c r="B86" s="222"/>
      <c r="C86" s="223">
        <f>LS_1!H4</f>
        <v>0</v>
      </c>
      <c r="D86" s="224"/>
      <c r="E86" s="224"/>
      <c r="F86" s="224"/>
      <c r="G86" s="224"/>
      <c r="H86" s="224"/>
      <c r="I86" s="224"/>
      <c r="J86" s="224"/>
      <c r="K86" s="224"/>
      <c r="L86" s="224"/>
      <c r="M86" s="224"/>
      <c r="N86" s="224"/>
      <c r="O86" s="224"/>
      <c r="P86" s="224"/>
      <c r="Q86" s="224"/>
      <c r="R86" s="225"/>
    </row>
    <row r="87" spans="1:30" ht="15" thickBot="1" x14ac:dyDescent="0.45">
      <c r="A87" s="221" t="str">
        <f>CONCATENATE("LS ",$H$2,".2")</f>
        <v>LS 0.2</v>
      </c>
      <c r="B87" s="222"/>
      <c r="C87" s="226">
        <f>LS_2!H4</f>
        <v>0</v>
      </c>
      <c r="D87" s="227"/>
      <c r="E87" s="227"/>
      <c r="F87" s="227"/>
      <c r="G87" s="227"/>
      <c r="H87" s="227"/>
      <c r="I87" s="227"/>
      <c r="J87" s="227"/>
      <c r="K87" s="227"/>
      <c r="L87" s="227"/>
      <c r="M87" s="227"/>
      <c r="N87" s="227"/>
      <c r="O87" s="227"/>
      <c r="P87" s="227"/>
      <c r="Q87" s="227"/>
      <c r="R87" s="228"/>
    </row>
    <row r="88" spans="1:30" ht="15" thickBot="1" x14ac:dyDescent="0.45">
      <c r="A88" s="221" t="str">
        <f>CONCATENATE("LS ",$H$2,".3")</f>
        <v>LS 0.3</v>
      </c>
      <c r="B88" s="222"/>
      <c r="C88" s="226" t="str">
        <f>LS_3!H4</f>
        <v>-</v>
      </c>
      <c r="D88" s="227"/>
      <c r="E88" s="227"/>
      <c r="F88" s="227"/>
      <c r="G88" s="227"/>
      <c r="H88" s="227"/>
      <c r="I88" s="227"/>
      <c r="J88" s="227"/>
      <c r="K88" s="227"/>
      <c r="L88" s="227"/>
      <c r="M88" s="227"/>
      <c r="N88" s="227"/>
      <c r="O88" s="227"/>
      <c r="P88" s="227"/>
      <c r="Q88" s="227"/>
      <c r="R88" s="228"/>
    </row>
    <row r="89" spans="1:30" ht="15" thickBot="1" x14ac:dyDescent="0.45">
      <c r="A89" s="221" t="str">
        <f>CONCATENATE("LS ",$H$2,".4")</f>
        <v>LS 0.4</v>
      </c>
      <c r="B89" s="222"/>
      <c r="C89" s="226" t="str">
        <f>LS_4!H4</f>
        <v>-</v>
      </c>
      <c r="D89" s="227"/>
      <c r="E89" s="227"/>
      <c r="F89" s="227"/>
      <c r="G89" s="227"/>
      <c r="H89" s="227"/>
      <c r="I89" s="227"/>
      <c r="J89" s="227"/>
      <c r="K89" s="227"/>
      <c r="L89" s="227"/>
      <c r="M89" s="227"/>
      <c r="N89" s="227"/>
      <c r="O89" s="227"/>
      <c r="P89" s="227"/>
      <c r="Q89" s="227"/>
      <c r="R89" s="228"/>
    </row>
    <row r="90" spans="1:30" ht="15" thickBot="1" x14ac:dyDescent="0.45">
      <c r="A90" s="221" t="str">
        <f>CONCATENATE("LS ",$H$2,".5")</f>
        <v>LS 0.5</v>
      </c>
      <c r="B90" s="222"/>
      <c r="C90" s="226" t="str">
        <f>LS_5!H4</f>
        <v>-</v>
      </c>
      <c r="D90" s="227"/>
      <c r="E90" s="227"/>
      <c r="F90" s="227"/>
      <c r="G90" s="227"/>
      <c r="H90" s="227"/>
      <c r="I90" s="227"/>
      <c r="J90" s="227"/>
      <c r="K90" s="227"/>
      <c r="L90" s="227"/>
      <c r="M90" s="227"/>
      <c r="N90" s="227"/>
      <c r="O90" s="227"/>
      <c r="P90" s="227"/>
      <c r="Q90" s="227"/>
      <c r="R90" s="228"/>
    </row>
    <row r="91" spans="1:30" ht="15" thickBot="1" x14ac:dyDescent="0.45">
      <c r="A91" s="221" t="str">
        <f>CONCATENATE("LS ",$H$2,".6")</f>
        <v>LS 0.6</v>
      </c>
      <c r="B91" s="222"/>
      <c r="C91" s="229" t="str">
        <f>LS_6!H4</f>
        <v>-</v>
      </c>
      <c r="D91" s="230"/>
      <c r="E91" s="230"/>
      <c r="F91" s="230"/>
      <c r="G91" s="230"/>
      <c r="H91" s="230"/>
      <c r="I91" s="230"/>
      <c r="J91" s="230"/>
      <c r="K91" s="230"/>
      <c r="L91" s="230"/>
      <c r="M91" s="230"/>
      <c r="N91" s="230"/>
      <c r="O91" s="230"/>
      <c r="P91" s="230"/>
      <c r="Q91" s="230"/>
      <c r="R91" s="231"/>
    </row>
    <row r="92" spans="1:30" x14ac:dyDescent="0.4">
      <c r="R92" s="16" t="str">
        <f ca="1">MID(CELL("Dateiname"),SEARCH("[",CELL("Dateiname"))+1,SEARCH("]",CELL("Dateiname"))-SEARCH("[",CELL("Dateiname"))-1)</f>
        <v>Tool_Ver_J final.xlsx</v>
      </c>
    </row>
  </sheetData>
  <mergeCells count="161">
    <mergeCell ref="C73:Q73"/>
    <mergeCell ref="A74:A82"/>
    <mergeCell ref="C74:Q74"/>
    <mergeCell ref="C75:Q75"/>
    <mergeCell ref="C76:Q76"/>
    <mergeCell ref="C77:Q77"/>
    <mergeCell ref="C60:Q60"/>
    <mergeCell ref="C61:Q61"/>
    <mergeCell ref="C62:Q62"/>
    <mergeCell ref="A63:A73"/>
    <mergeCell ref="C63:Q63"/>
    <mergeCell ref="C64:Q64"/>
    <mergeCell ref="C65:Q65"/>
    <mergeCell ref="C66:Q66"/>
    <mergeCell ref="C67:Q67"/>
    <mergeCell ref="C68:Q68"/>
    <mergeCell ref="C78:Q78"/>
    <mergeCell ref="C79:Q79"/>
    <mergeCell ref="C80:Q80"/>
    <mergeCell ref="C81:Q81"/>
    <mergeCell ref="C82:Q82"/>
    <mergeCell ref="C69:Q69"/>
    <mergeCell ref="C70:Q70"/>
    <mergeCell ref="C71:Q71"/>
    <mergeCell ref="C72:Q72"/>
    <mergeCell ref="A46:K47"/>
    <mergeCell ref="A53:B53"/>
    <mergeCell ref="A54:A62"/>
    <mergeCell ref="C54:Q54"/>
    <mergeCell ref="C55:Q55"/>
    <mergeCell ref="C56:Q56"/>
    <mergeCell ref="C57:Q57"/>
    <mergeCell ref="C58:Q58"/>
    <mergeCell ref="C59:Q59"/>
    <mergeCell ref="J53:L53"/>
    <mergeCell ref="A41:R41"/>
    <mergeCell ref="O39:R39"/>
    <mergeCell ref="A42:K42"/>
    <mergeCell ref="A43:K44"/>
    <mergeCell ref="A45:K45"/>
    <mergeCell ref="C37:L37"/>
    <mergeCell ref="M37:N37"/>
    <mergeCell ref="O37:R37"/>
    <mergeCell ref="C38:L38"/>
    <mergeCell ref="M38:N38"/>
    <mergeCell ref="O38:R38"/>
    <mergeCell ref="A40:F40"/>
    <mergeCell ref="M40:R40"/>
    <mergeCell ref="G40:L40"/>
    <mergeCell ref="C30:L30"/>
    <mergeCell ref="M30:N30"/>
    <mergeCell ref="O30:R30"/>
    <mergeCell ref="A31:A39"/>
    <mergeCell ref="C31:L31"/>
    <mergeCell ref="M31:N31"/>
    <mergeCell ref="O31:R31"/>
    <mergeCell ref="C32:L32"/>
    <mergeCell ref="M32:N32"/>
    <mergeCell ref="O32:R32"/>
    <mergeCell ref="C35:L35"/>
    <mergeCell ref="M35:N35"/>
    <mergeCell ref="O35:R35"/>
    <mergeCell ref="C36:L36"/>
    <mergeCell ref="M36:N36"/>
    <mergeCell ref="O36:R36"/>
    <mergeCell ref="C33:L33"/>
    <mergeCell ref="M33:N33"/>
    <mergeCell ref="O33:R33"/>
    <mergeCell ref="C34:L34"/>
    <mergeCell ref="M34:N34"/>
    <mergeCell ref="O34:R34"/>
    <mergeCell ref="C39:L39"/>
    <mergeCell ref="M39:N39"/>
    <mergeCell ref="M28:N28"/>
    <mergeCell ref="O28:R28"/>
    <mergeCell ref="C29:L29"/>
    <mergeCell ref="M29:N29"/>
    <mergeCell ref="O29:R29"/>
    <mergeCell ref="C26:L26"/>
    <mergeCell ref="M26:N26"/>
    <mergeCell ref="O26:R26"/>
    <mergeCell ref="C27:L27"/>
    <mergeCell ref="M27:N27"/>
    <mergeCell ref="O27:R27"/>
    <mergeCell ref="C19:L19"/>
    <mergeCell ref="M19:N19"/>
    <mergeCell ref="O19:R19"/>
    <mergeCell ref="A20:A30"/>
    <mergeCell ref="C20:L20"/>
    <mergeCell ref="M20:N20"/>
    <mergeCell ref="O20:R20"/>
    <mergeCell ref="C21:L21"/>
    <mergeCell ref="M21:N21"/>
    <mergeCell ref="O21:R21"/>
    <mergeCell ref="A11:A19"/>
    <mergeCell ref="C24:L24"/>
    <mergeCell ref="M24:N24"/>
    <mergeCell ref="O24:R24"/>
    <mergeCell ref="C25:L25"/>
    <mergeCell ref="M25:N25"/>
    <mergeCell ref="O25:R25"/>
    <mergeCell ref="C22:L22"/>
    <mergeCell ref="M22:N22"/>
    <mergeCell ref="O22:R22"/>
    <mergeCell ref="C23:L23"/>
    <mergeCell ref="M23:N23"/>
    <mergeCell ref="O23:R23"/>
    <mergeCell ref="C28:L28"/>
    <mergeCell ref="C17:L17"/>
    <mergeCell ref="M17:N17"/>
    <mergeCell ref="O17:R17"/>
    <mergeCell ref="C18:L18"/>
    <mergeCell ref="M18:N18"/>
    <mergeCell ref="O18:R18"/>
    <mergeCell ref="C15:L15"/>
    <mergeCell ref="M15:N15"/>
    <mergeCell ref="O15:R15"/>
    <mergeCell ref="C16:L16"/>
    <mergeCell ref="M16:N16"/>
    <mergeCell ref="O16:R16"/>
    <mergeCell ref="C13:L13"/>
    <mergeCell ref="M13:N13"/>
    <mergeCell ref="O13:R13"/>
    <mergeCell ref="C14:L14"/>
    <mergeCell ref="M14:N14"/>
    <mergeCell ref="O14:R14"/>
    <mergeCell ref="B10:L10"/>
    <mergeCell ref="M10:N10"/>
    <mergeCell ref="O10:R10"/>
    <mergeCell ref="C11:L11"/>
    <mergeCell ref="M11:N11"/>
    <mergeCell ref="O11:R11"/>
    <mergeCell ref="C12:L12"/>
    <mergeCell ref="M12:N12"/>
    <mergeCell ref="O12:R12"/>
    <mergeCell ref="A4:G4"/>
    <mergeCell ref="H4:R4"/>
    <mergeCell ref="A5:G5"/>
    <mergeCell ref="H5:J5"/>
    <mergeCell ref="K5:M5"/>
    <mergeCell ref="N5:R5"/>
    <mergeCell ref="A1:G1"/>
    <mergeCell ref="H1:R1"/>
    <mergeCell ref="A2:G2"/>
    <mergeCell ref="I2:O2"/>
    <mergeCell ref="Q2:R2"/>
    <mergeCell ref="A3:G3"/>
    <mergeCell ref="H3:R3"/>
    <mergeCell ref="C85:R85"/>
    <mergeCell ref="A86:B86"/>
    <mergeCell ref="A87:B87"/>
    <mergeCell ref="A88:B88"/>
    <mergeCell ref="A89:B89"/>
    <mergeCell ref="A90:B90"/>
    <mergeCell ref="A91:B91"/>
    <mergeCell ref="C86:R86"/>
    <mergeCell ref="C87:R87"/>
    <mergeCell ref="C88:R88"/>
    <mergeCell ref="C89:R89"/>
    <mergeCell ref="C90:R90"/>
    <mergeCell ref="C91:R91"/>
  </mergeCells>
  <conditionalFormatting sqref="R55:R62">
    <cfRule type="colorScale" priority="6">
      <colorScale>
        <cfvo type="num" val="0"/>
        <cfvo type="num" val="1"/>
        <color theme="0"/>
        <color theme="7" tint="0.39997558519241921"/>
      </colorScale>
    </cfRule>
  </conditionalFormatting>
  <conditionalFormatting sqref="R63:R73">
    <cfRule type="colorScale" priority="5">
      <colorScale>
        <cfvo type="num" val="0"/>
        <cfvo type="num" val="1"/>
        <color theme="0"/>
        <color theme="4" tint="-0.249977111117893"/>
      </colorScale>
    </cfRule>
  </conditionalFormatting>
  <conditionalFormatting sqref="R74:R82 R92">
    <cfRule type="colorScale" priority="4">
      <colorScale>
        <cfvo type="num" val="0"/>
        <cfvo type="num" val="1"/>
        <color theme="0"/>
        <color theme="9"/>
      </colorScale>
    </cfRule>
  </conditionalFormatting>
  <conditionalFormatting sqref="R55:R82 R92">
    <cfRule type="cellIs" dxfId="2" priority="3" operator="lessThan">
      <formula>0</formula>
    </cfRule>
  </conditionalFormatting>
  <conditionalFormatting sqref="B54:Q82">
    <cfRule type="cellIs" dxfId="1" priority="2" operator="equal">
      <formula>0</formula>
    </cfRule>
  </conditionalFormatting>
  <conditionalFormatting sqref="C18:L19 C29:L30 C38:L39">
    <cfRule type="cellIs" dxfId="0" priority="1" operator="equal">
      <formula>0</formula>
    </cfRule>
  </conditionalFormatting>
  <dataValidations count="2">
    <dataValidation type="list" allowBlank="1" showInputMessage="1" showErrorMessage="1" sqref="M11:N39">
      <formula1>$W$4:$W$7</formula1>
    </dataValidation>
    <dataValidation type="list" allowBlank="1" showInputMessage="1" showErrorMessage="1" sqref="G40">
      <formula1>$V$49:$V$51</formula1>
    </dataValidation>
  </dataValidations>
  <hyperlinks>
    <hyperlink ref="H41:L41" location="Nutzungshinweise!A1" display=" Zu den Nutzungs- hinweisen"/>
    <hyperlink ref="A41:R41" location="Nutzungshinweise!A1" display=" Zu den Nutzungshinweisen"/>
  </hyperlinks>
  <pageMargins left="0.25" right="0.25"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Nutzungshinweise</vt:lpstr>
      <vt:lpstr>LS_1</vt:lpstr>
      <vt:lpstr>LS_2</vt:lpstr>
      <vt:lpstr>LS_3</vt:lpstr>
      <vt:lpstr>LS_4</vt:lpstr>
      <vt:lpstr>LS_5</vt:lpstr>
      <vt:lpstr>LS_6</vt:lpstr>
      <vt:lpstr>LF</vt:lpstr>
      <vt:lpstr>LF!Druckbereich</vt:lpstr>
      <vt:lpstr>LS_1!Druckbereich</vt:lpstr>
      <vt:lpstr>LS_2!Druckbereich</vt:lpstr>
      <vt:lpstr>LS_3!Druckbereich</vt:lpstr>
      <vt:lpstr>LS_4!Druckbereich</vt:lpstr>
      <vt:lpstr>LS_5!Druckbereich</vt:lpstr>
      <vt:lpstr>LS_6!Druckbereich</vt:lpstr>
      <vt:lpstr>Zu_den_Nutzungshinweisen_←</vt:lpstr>
      <vt:lpstr>Zu_den_Nutzungshinweisen←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Rietzscher</dc:creator>
  <cp:lastModifiedBy>Salomon, Georg</cp:lastModifiedBy>
  <cp:lastPrinted>2020-07-01T13:45:57Z</cp:lastPrinted>
  <dcterms:created xsi:type="dcterms:W3CDTF">2019-06-03T19:15:02Z</dcterms:created>
  <dcterms:modified xsi:type="dcterms:W3CDTF">2021-11-03T09:47:39Z</dcterms:modified>
</cp:coreProperties>
</file>